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2360" tabRatio="841" activeTab="1"/>
  </bookViews>
  <sheets>
    <sheet name="예산대비실적 현황(2016년)" sheetId="1" r:id="rId1"/>
    <sheet name="현금출납장" sheetId="2" r:id="rId2"/>
    <sheet name="회비입금현황" sheetId="3" r:id="rId3"/>
  </sheets>
  <calcPr calcId="125725"/>
</workbook>
</file>

<file path=xl/calcChain.xml><?xml version="1.0" encoding="utf-8"?>
<calcChain xmlns="http://schemas.openxmlformats.org/spreadsheetml/2006/main">
  <c r="D87" i="2"/>
  <c r="E87"/>
  <c r="F87" l="1"/>
  <c r="J13" i="3"/>
  <c r="I13"/>
  <c r="H13"/>
  <c r="G13"/>
  <c r="F13"/>
  <c r="E13"/>
  <c r="D13"/>
  <c r="L12"/>
  <c r="L11"/>
  <c r="L10"/>
  <c r="L9"/>
  <c r="L8"/>
  <c r="L7"/>
  <c r="L6"/>
  <c r="B6"/>
  <c r="B7" s="1"/>
  <c r="B8" s="1"/>
  <c r="B9" s="1"/>
  <c r="B10" s="1"/>
  <c r="B11" s="1"/>
  <c r="B12" s="1"/>
  <c r="L5"/>
  <c r="L13" s="1"/>
  <c r="D15" i="2"/>
  <c r="F7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6"/>
  <c r="D38" i="1"/>
  <c r="F37"/>
  <c r="E37"/>
  <c r="E33"/>
  <c r="F33" s="1"/>
  <c r="F32"/>
  <c r="E32"/>
  <c r="E31"/>
  <c r="F31" s="1"/>
  <c r="F23"/>
  <c r="E21"/>
  <c r="E35" s="1"/>
  <c r="F35" s="1"/>
  <c r="E20"/>
  <c r="E34" s="1"/>
  <c r="F34" s="1"/>
  <c r="F19"/>
  <c r="C19"/>
  <c r="D18"/>
  <c r="D24" s="1"/>
  <c r="C18"/>
  <c r="F17"/>
  <c r="C17"/>
  <c r="E16"/>
  <c r="E24" s="1"/>
  <c r="D12"/>
  <c r="D29" s="1"/>
  <c r="D39" s="1"/>
  <c r="F8"/>
  <c r="F7"/>
  <c r="D7"/>
  <c r="F6"/>
  <c r="E6"/>
  <c r="E12" s="1"/>
  <c r="D6"/>
  <c r="F16" l="1"/>
  <c r="F21"/>
  <c r="E29"/>
  <c r="F12"/>
  <c r="F24"/>
  <c r="F18"/>
  <c r="F20"/>
  <c r="E30"/>
  <c r="F29" l="1"/>
  <c r="E38"/>
  <c r="F38" s="1"/>
  <c r="F30"/>
  <c r="E39" l="1"/>
  <c r="F39" s="1"/>
</calcChain>
</file>

<file path=xl/sharedStrings.xml><?xml version="1.0" encoding="utf-8"?>
<sst xmlns="http://schemas.openxmlformats.org/spreadsheetml/2006/main" count="164" uniqueCount="138">
  <si>
    <t>레드빠따쓰:중랑알까기, 두어스:희망연대, 스톰:극야구단 기록비</t>
  </si>
  <si>
    <t>희망연대:스톰, 위블스:노원알까기, 중랑알까기:레드빠따쓰 심판비</t>
  </si>
  <si>
    <t>레드빠따쓰:중랑알까기, 두어스:희망연대, 스톰:극야구단 심판비</t>
  </si>
  <si>
    <t>희망연대:스톰, 위블스:노원알까기, 중랑알까기:레드빠따쓰 기록비</t>
  </si>
  <si>
    <t>중랑알까기, 레드빠따쓰 리그비 입금</t>
  </si>
  <si>
    <t>플레이오프와 결승전 4게임 기록비</t>
  </si>
  <si>
    <t>레드빠따쓰:스톰외 7게임 심판비</t>
  </si>
  <si>
    <t>플레이오프와 결승전 4게임 심판비</t>
  </si>
  <si>
    <r>
      <rPr>
        <b/>
        <sz val="18"/>
        <color rgb="FF000000"/>
        <rFont val="굴림체"/>
        <family val="3"/>
        <charset val="129"/>
      </rPr>
      <t>현</t>
    </r>
    <r>
      <rPr>
        <b/>
        <sz val="18"/>
        <color rgb="FF000000"/>
        <rFont val="Tahoma"/>
        <family val="2"/>
      </rPr>
      <t xml:space="preserve">   </t>
    </r>
    <r>
      <rPr>
        <b/>
        <sz val="18"/>
        <color rgb="FF000000"/>
        <rFont val="굴림체"/>
        <family val="3"/>
        <charset val="129"/>
      </rPr>
      <t>금</t>
    </r>
    <r>
      <rPr>
        <b/>
        <sz val="18"/>
        <color rgb="FF000000"/>
        <rFont val="Tahoma"/>
        <family val="2"/>
      </rPr>
      <t xml:space="preserve">   </t>
    </r>
    <r>
      <rPr>
        <b/>
        <sz val="18"/>
        <color rgb="FF000000"/>
        <rFont val="굴림체"/>
        <family val="3"/>
        <charset val="129"/>
      </rPr>
      <t>출</t>
    </r>
    <r>
      <rPr>
        <b/>
        <sz val="18"/>
        <color rgb="FF000000"/>
        <rFont val="Tahoma"/>
        <family val="2"/>
      </rPr>
      <t xml:space="preserve">   </t>
    </r>
    <r>
      <rPr>
        <b/>
        <sz val="18"/>
        <color rgb="FF000000"/>
        <rFont val="굴림체"/>
        <family val="3"/>
        <charset val="129"/>
      </rPr>
      <t>납</t>
    </r>
    <r>
      <rPr>
        <b/>
        <sz val="18"/>
        <color rgb="FF000000"/>
        <rFont val="Tahoma"/>
        <family val="2"/>
      </rPr>
      <t xml:space="preserve">   </t>
    </r>
    <r>
      <rPr>
        <b/>
        <sz val="18"/>
        <color rgb="FF000000"/>
        <rFont val="굴림체"/>
        <family val="3"/>
        <charset val="129"/>
      </rPr>
      <t>장</t>
    </r>
  </si>
  <si>
    <t>노원알까기 리그비 입금</t>
  </si>
  <si>
    <t>노원알까기:스톰 심판비</t>
  </si>
  <si>
    <t>노원알까기:레드빠따쓰 기록비</t>
  </si>
  <si>
    <r>
      <rPr>
        <b/>
        <u/>
        <sz val="14"/>
        <color rgb="FF000000"/>
        <rFont val="굴림체"/>
        <family val="3"/>
        <charset val="129"/>
      </rPr>
      <t>진보리그</t>
    </r>
    <r>
      <rPr>
        <b/>
        <u/>
        <sz val="14"/>
        <color rgb="FF000000"/>
        <rFont val="Tahoma"/>
        <family val="2"/>
      </rPr>
      <t xml:space="preserve"> </t>
    </r>
    <r>
      <rPr>
        <b/>
        <u/>
        <sz val="14"/>
        <color rgb="FF000000"/>
        <rFont val="굴림체"/>
        <family val="3"/>
        <charset val="129"/>
      </rPr>
      <t>운영비입금</t>
    </r>
    <r>
      <rPr>
        <b/>
        <u/>
        <sz val="14"/>
        <color rgb="FF000000"/>
        <rFont val="Tahoma"/>
        <family val="2"/>
      </rPr>
      <t xml:space="preserve"> </t>
    </r>
    <r>
      <rPr>
        <b/>
        <u/>
        <sz val="14"/>
        <color rgb="FF000000"/>
        <rFont val="굴림체"/>
        <family val="3"/>
        <charset val="129"/>
      </rPr>
      <t>현황</t>
    </r>
  </si>
  <si>
    <t>노원알까기:레드빠따쓰 심판비</t>
  </si>
  <si>
    <t>운동장 임차 잔금 지급</t>
  </si>
  <si>
    <t>레드빠따쓰 몰수게임 과징금</t>
  </si>
  <si>
    <t>희망연대 몰수게임 과징금</t>
  </si>
  <si>
    <r>
      <rPr>
        <b/>
        <sz val="10"/>
        <color rgb="FF000000"/>
        <rFont val="굴림체"/>
        <family val="3"/>
        <charset val="129"/>
      </rPr>
      <t>다</t>
    </r>
    <r>
      <rPr>
        <b/>
        <sz val="10"/>
        <color rgb="FF000000"/>
        <rFont val="Tahoma"/>
        <family val="2"/>
      </rPr>
      <t>. 16</t>
    </r>
    <r>
      <rPr>
        <b/>
        <sz val="10"/>
        <color rgb="FF000000"/>
        <rFont val="굴림체"/>
        <family val="3"/>
        <charset val="129"/>
      </rPr>
      <t>년</t>
    </r>
    <r>
      <rPr>
        <b/>
        <sz val="10"/>
        <color rgb="FF000000"/>
        <rFont val="Tahoma"/>
        <family val="2"/>
      </rPr>
      <t xml:space="preserve"> </t>
    </r>
    <r>
      <rPr>
        <b/>
        <sz val="10"/>
        <color rgb="FF000000"/>
        <rFont val="굴림체"/>
        <family val="3"/>
        <charset val="129"/>
      </rPr>
      <t>예산실적</t>
    </r>
    <r>
      <rPr>
        <b/>
        <sz val="10"/>
        <color rgb="FF000000"/>
        <rFont val="Tahoma"/>
        <family val="2"/>
      </rPr>
      <t xml:space="preserve"> </t>
    </r>
  </si>
  <si>
    <t>위블스 몰수게임 과징금 입금</t>
  </si>
  <si>
    <t>두어스 몰수게임 과징금 입금</t>
  </si>
  <si>
    <t>노원알까기 몰수게임 과징금</t>
  </si>
  <si>
    <t>노원알까기:스톰 기록비</t>
  </si>
  <si>
    <t>스톰외 5팀 리그가입비 입금</t>
  </si>
  <si>
    <t>* 정규리그 게임수는 56게임에서 몰수게임은 8게임 몰수게임 과징금은 모두 입금완료</t>
  </si>
  <si>
    <t>희망연대:극야구단, 두어스:스톰 심판비</t>
  </si>
  <si>
    <t>극야구단:위블스, 스톰:노원알까기 기록비</t>
  </si>
  <si>
    <t>극야구단:위블스, 스톰:노원알까기 심판비</t>
  </si>
  <si>
    <t>두어스:노원알까기, 위블스:스톰 심판비</t>
  </si>
  <si>
    <t>두어스:노원알까기, 위블스:스톰 기록비</t>
  </si>
  <si>
    <t>위블스:희망연대, 위블스:두어스 심판비</t>
  </si>
  <si>
    <t>위블스:희망연대, 위블스:두어스 기록비</t>
  </si>
  <si>
    <t>두어스:위블스, 희망연대:노원알까기 기록비</t>
  </si>
  <si>
    <t>희망연대:두어스, 극야구단, 스톰 기록비</t>
  </si>
  <si>
    <t>두어스:위블스, 희망연대:노원알까기 심판비</t>
  </si>
  <si>
    <t>희망연대:두어스, 극야구단, 스톰 심판비</t>
  </si>
  <si>
    <t>희망연대:극야구단, 두어스:스톰 기록비</t>
  </si>
  <si>
    <t>스톰:희망연대, 레드빠따쓰:극야구단 기록비</t>
  </si>
  <si>
    <t>스톰:희망연대, 레드빠따쓰:극야구단 심판비</t>
  </si>
  <si>
    <r>
      <rPr>
        <b/>
        <sz val="10"/>
        <color rgb="FF000000"/>
        <rFont val="굴림체"/>
        <family val="3"/>
        <charset val="129"/>
      </rPr>
      <t>적</t>
    </r>
    <r>
      <rPr>
        <b/>
        <sz val="10"/>
        <color rgb="FF000000"/>
        <rFont val="Tahoma"/>
        <family val="2"/>
      </rPr>
      <t xml:space="preserve">                     </t>
    </r>
    <r>
      <rPr>
        <b/>
        <sz val="10"/>
        <color rgb="FF000000"/>
        <rFont val="굴림체"/>
        <family val="3"/>
        <charset val="129"/>
      </rPr>
      <t>요</t>
    </r>
  </si>
  <si>
    <r>
      <rPr>
        <b/>
        <u/>
        <sz val="12"/>
        <color rgb="FF000000"/>
        <rFont val="Tahoma"/>
        <family val="2"/>
      </rPr>
      <t>2016</t>
    </r>
    <r>
      <rPr>
        <b/>
        <u/>
        <sz val="12"/>
        <color rgb="FF000000"/>
        <rFont val="굴림체"/>
        <family val="3"/>
        <charset val="129"/>
      </rPr>
      <t>년</t>
    </r>
    <r>
      <rPr>
        <b/>
        <u/>
        <sz val="12"/>
        <color rgb="FF000000"/>
        <rFont val="Tahoma"/>
        <family val="2"/>
      </rPr>
      <t xml:space="preserve"> </t>
    </r>
    <r>
      <rPr>
        <b/>
        <u/>
        <sz val="12"/>
        <color rgb="FF000000"/>
        <rFont val="굴림체"/>
        <family val="3"/>
        <charset val="129"/>
      </rPr>
      <t>진보리그</t>
    </r>
    <r>
      <rPr>
        <b/>
        <u/>
        <sz val="12"/>
        <color rgb="FF000000"/>
        <rFont val="Tahoma"/>
        <family val="2"/>
      </rPr>
      <t xml:space="preserve"> </t>
    </r>
    <r>
      <rPr>
        <b/>
        <u/>
        <sz val="12"/>
        <color rgb="FF000000"/>
        <rFont val="굴림체"/>
        <family val="3"/>
        <charset val="129"/>
      </rPr>
      <t>수입지출</t>
    </r>
    <r>
      <rPr>
        <b/>
        <u/>
        <sz val="12"/>
        <color rgb="FF000000"/>
        <rFont val="Tahoma"/>
        <family val="2"/>
      </rPr>
      <t xml:space="preserve"> </t>
    </r>
    <r>
      <rPr>
        <b/>
        <u/>
        <sz val="12"/>
        <color rgb="FF000000"/>
        <rFont val="굴림체"/>
        <family val="3"/>
        <charset val="129"/>
      </rPr>
      <t>결산계산서</t>
    </r>
  </si>
  <si>
    <t>두어스</t>
  </si>
  <si>
    <t>비고</t>
  </si>
  <si>
    <t>구분</t>
  </si>
  <si>
    <t>예산</t>
  </si>
  <si>
    <t>날짜</t>
  </si>
  <si>
    <t>소계</t>
  </si>
  <si>
    <t>예비비</t>
  </si>
  <si>
    <t>이름</t>
  </si>
  <si>
    <t>대비</t>
  </si>
  <si>
    <t>기초</t>
  </si>
  <si>
    <t>로진백</t>
  </si>
  <si>
    <t>스톰</t>
  </si>
  <si>
    <t>현수막</t>
  </si>
  <si>
    <t>지출</t>
  </si>
  <si>
    <t>수입</t>
  </si>
  <si>
    <t>항목</t>
  </si>
  <si>
    <t>내역</t>
  </si>
  <si>
    <t>실적</t>
  </si>
  <si>
    <t>기부금</t>
  </si>
  <si>
    <t>심판비</t>
  </si>
  <si>
    <t>중랑알까기:극야구단, 레드빠따쓰:두어스, 노원알까기:위블스 기록비</t>
  </si>
  <si>
    <t>중랑알까기:극야구단, 레드빠따쓰:두어스, 노원알까기:위블스 심판비</t>
  </si>
  <si>
    <t>운동장 컨테이너 열쇠</t>
  </si>
  <si>
    <t>야구공 6타 구입</t>
  </si>
  <si>
    <t>우승트로피 구입</t>
  </si>
  <si>
    <t>운동차 잡초 벌초비</t>
  </si>
  <si>
    <t>진보리그 사무국</t>
  </si>
  <si>
    <t>기부금 및 식대</t>
  </si>
  <si>
    <t>위블스 리그비 입금</t>
  </si>
  <si>
    <t>두어스 리그비 입금</t>
  </si>
  <si>
    <t>극야구단 리그비 입금</t>
  </si>
  <si>
    <t>운동장 화장실 수리비</t>
  </si>
  <si>
    <t>야구공 10타 구입</t>
  </si>
  <si>
    <t>운동장 임차 계약금</t>
  </si>
  <si>
    <t>석횟가루, 물조리개</t>
  </si>
  <si>
    <t>희망연대 리그비 입금</t>
  </si>
  <si>
    <t>횟가루, 로진백등</t>
  </si>
  <si>
    <t>56게임*50천원</t>
  </si>
  <si>
    <t>56게임*60천원</t>
  </si>
  <si>
    <t>중랑연합회 회비 지급</t>
  </si>
  <si>
    <t>야구공 4타 구입</t>
  </si>
  <si>
    <t>스톰 리그비 입금</t>
  </si>
  <si>
    <t>28타*50천원</t>
  </si>
  <si>
    <t>리그가입비
미납현황</t>
  </si>
  <si>
    <t>리그예산외 지출</t>
  </si>
  <si>
    <t>야구공(5타) 구입</t>
  </si>
  <si>
    <r>
      <rPr>
        <b/>
        <sz val="10"/>
        <color rgb="FF000000"/>
        <rFont val="굴림체"/>
        <family val="3"/>
        <charset val="129"/>
      </rPr>
      <t>출</t>
    </r>
    <r>
      <rPr>
        <b/>
        <sz val="10"/>
        <color rgb="FF000000"/>
        <rFont val="Tahoma"/>
        <family val="2"/>
      </rPr>
      <t xml:space="preserve">       </t>
    </r>
    <r>
      <rPr>
        <b/>
        <sz val="10"/>
        <color rgb="FF000000"/>
        <rFont val="굴림체"/>
        <family val="3"/>
        <charset val="129"/>
      </rPr>
      <t>금</t>
    </r>
  </si>
  <si>
    <t>횟가루, 로진백 등</t>
  </si>
  <si>
    <r>
      <rPr>
        <sz val="10"/>
        <color rgb="FF000000"/>
        <rFont val="굴림체"/>
        <family val="3"/>
        <charset val="129"/>
      </rPr>
      <t>노원알까기외</t>
    </r>
    <r>
      <rPr>
        <sz val="10"/>
        <color rgb="FF000000"/>
        <rFont val="Tahoma"/>
        <family val="2"/>
      </rPr>
      <t xml:space="preserve"> 7</t>
    </r>
    <r>
      <rPr>
        <sz val="10"/>
        <color rgb="FF000000"/>
        <rFont val="굴림체"/>
        <family val="3"/>
        <charset val="129"/>
      </rPr>
      <t>팀</t>
    </r>
  </si>
  <si>
    <r>
      <rPr>
        <b/>
        <sz val="10"/>
        <color rgb="FF000000"/>
        <rFont val="굴림체"/>
        <family val="3"/>
        <charset val="129"/>
      </rPr>
      <t>잔</t>
    </r>
    <r>
      <rPr>
        <b/>
        <sz val="10"/>
        <color rgb="FF000000"/>
        <rFont val="Tahoma"/>
        <family val="2"/>
      </rPr>
      <t xml:space="preserve">       </t>
    </r>
    <r>
      <rPr>
        <b/>
        <sz val="10"/>
        <color rgb="FF000000"/>
        <rFont val="굴림체"/>
        <family val="3"/>
        <charset val="129"/>
      </rPr>
      <t>액</t>
    </r>
  </si>
  <si>
    <r>
      <rPr>
        <b/>
        <sz val="10"/>
        <color rgb="FF000000"/>
        <rFont val="굴림체"/>
        <family val="3"/>
        <charset val="129"/>
      </rPr>
      <t>입</t>
    </r>
    <r>
      <rPr>
        <b/>
        <sz val="10"/>
        <color rgb="FF000000"/>
        <rFont val="Tahoma"/>
        <family val="2"/>
      </rPr>
      <t xml:space="preserve">       </t>
    </r>
    <r>
      <rPr>
        <b/>
        <sz val="10"/>
        <color rgb="FF000000"/>
        <rFont val="굴림체"/>
        <family val="3"/>
        <charset val="129"/>
      </rPr>
      <t>금</t>
    </r>
  </si>
  <si>
    <r>
      <rPr>
        <sz val="10"/>
        <color rgb="FF000000"/>
        <rFont val="Tahoma"/>
        <family val="2"/>
      </rPr>
      <t>(</t>
    </r>
    <r>
      <rPr>
        <sz val="10"/>
        <color rgb="FF000000"/>
        <rFont val="굴림체"/>
        <family val="3"/>
        <charset val="129"/>
      </rPr>
      <t>단위</t>
    </r>
    <r>
      <rPr>
        <sz val="10"/>
        <color rgb="FF000000"/>
        <rFont val="Tahoma"/>
        <family val="2"/>
      </rPr>
      <t xml:space="preserve"> : </t>
    </r>
    <r>
      <rPr>
        <sz val="10"/>
        <color rgb="FF000000"/>
        <rFont val="굴림체"/>
        <family val="3"/>
        <charset val="129"/>
      </rPr>
      <t>원</t>
    </r>
    <r>
      <rPr>
        <sz val="10"/>
        <color rgb="FF000000"/>
        <rFont val="Tahoma"/>
        <family val="2"/>
      </rPr>
      <t>)</t>
    </r>
  </si>
  <si>
    <t>운용수입</t>
  </si>
  <si>
    <r>
      <rPr>
        <b/>
        <sz val="10"/>
        <color rgb="FF000000"/>
        <rFont val="굴림체"/>
        <family val="3"/>
        <charset val="129"/>
      </rPr>
      <t>가</t>
    </r>
    <r>
      <rPr>
        <b/>
        <sz val="10"/>
        <color rgb="FF000000"/>
        <rFont val="Tahoma"/>
        <family val="2"/>
      </rPr>
      <t xml:space="preserve">. </t>
    </r>
    <r>
      <rPr>
        <b/>
        <sz val="10"/>
        <color rgb="FF000000"/>
        <rFont val="굴림체"/>
        <family val="3"/>
        <charset val="129"/>
      </rPr>
      <t>수입내역</t>
    </r>
  </si>
  <si>
    <t>노원알까기</t>
  </si>
  <si>
    <t>몰수게임 과금</t>
  </si>
  <si>
    <t>중랑연합회</t>
  </si>
  <si>
    <t>베이스 구입</t>
  </si>
  <si>
    <t>기록지원비</t>
  </si>
  <si>
    <t>리그
가입비</t>
  </si>
  <si>
    <t>예산외 수입</t>
  </si>
  <si>
    <t>이자수익</t>
  </si>
  <si>
    <t>중랑알까기</t>
  </si>
  <si>
    <t>신한은행</t>
  </si>
  <si>
    <r>
      <rPr>
        <sz val="10"/>
        <color rgb="FF000000"/>
        <rFont val="굴림체"/>
        <family val="3"/>
        <charset val="129"/>
      </rPr>
      <t>합</t>
    </r>
    <r>
      <rPr>
        <sz val="10"/>
        <color rgb="FF000000"/>
        <rFont val="Tahoma"/>
        <family val="2"/>
      </rPr>
      <t xml:space="preserve">  </t>
    </r>
    <r>
      <rPr>
        <sz val="10"/>
        <color rgb="FF000000"/>
        <rFont val="굴림체"/>
        <family val="3"/>
        <charset val="129"/>
      </rPr>
      <t>계</t>
    </r>
  </si>
  <si>
    <t>지급임차료</t>
  </si>
  <si>
    <t>동작레드빠따스</t>
  </si>
  <si>
    <t>극야구단</t>
  </si>
  <si>
    <t>기타수입</t>
  </si>
  <si>
    <t>로진백 10개</t>
  </si>
  <si>
    <t>운용수입 외</t>
  </si>
  <si>
    <r>
      <rPr>
        <sz val="10"/>
        <color rgb="FF000000"/>
        <rFont val="굴림체"/>
        <family val="3"/>
        <charset val="129"/>
      </rPr>
      <t>차감잔액</t>
    </r>
    <r>
      <rPr>
        <sz val="10"/>
        <color rgb="FF000000"/>
        <rFont val="Tahoma"/>
        <family val="2"/>
      </rPr>
      <t xml:space="preserve"> </t>
    </r>
  </si>
  <si>
    <t>희망연대</t>
  </si>
  <si>
    <t xml:space="preserve">횟가루 </t>
  </si>
  <si>
    <t>파라솔 구입비</t>
  </si>
  <si>
    <t>예비비 등</t>
  </si>
  <si>
    <t>캐노피 2개</t>
  </si>
  <si>
    <r>
      <rPr>
        <b/>
        <sz val="10"/>
        <color rgb="FF000000"/>
        <rFont val="굴림체"/>
        <family val="3"/>
        <charset val="129"/>
      </rPr>
      <t>나</t>
    </r>
    <r>
      <rPr>
        <b/>
        <sz val="10"/>
        <color rgb="FF000000"/>
        <rFont val="Tahoma"/>
        <family val="2"/>
      </rPr>
      <t xml:space="preserve">. </t>
    </r>
    <r>
      <rPr>
        <b/>
        <sz val="10"/>
        <color rgb="FF000000"/>
        <rFont val="굴림체"/>
        <family val="3"/>
        <charset val="129"/>
      </rPr>
      <t>지출내역</t>
    </r>
  </si>
  <si>
    <t>SG위블스</t>
  </si>
  <si>
    <t>기타구입비</t>
  </si>
  <si>
    <t>야구공구입비</t>
  </si>
  <si>
    <t>운동장임차료</t>
  </si>
  <si>
    <t>전기이월</t>
  </si>
  <si>
    <t>TOTAL</t>
  </si>
  <si>
    <t>기부금 외</t>
  </si>
  <si>
    <t>위블스:중랑알까기, 레드빠따쓰:노원알까기 기록비</t>
  </si>
  <si>
    <t>레드빠따쓰:희망연대, 두어스:중랑알까기 심판비</t>
  </si>
  <si>
    <t>위블스:중랑알까기, 레드빠따쓰:노원알까기 심판비</t>
  </si>
  <si>
    <t>위블스:레드빠따쓰, 노원알까기:중랑알까기 심판비</t>
  </si>
  <si>
    <t>레드빠따쓰:희망연대, 두어스:중랑알까기 기록비</t>
  </si>
  <si>
    <t>스톰:레드빠따쓰, 희망연대:중랑알까기 기록비</t>
  </si>
  <si>
    <t>위블스:레드빠따쓰, 노원알까기:중랑알까기 기록비</t>
  </si>
  <si>
    <t>스톰:레드빠따쓰, 희망연대:중랑알까기 심판비</t>
  </si>
  <si>
    <r>
      <rPr>
        <sz val="10"/>
        <color rgb="FF000000"/>
        <rFont val="굴림체"/>
        <family val="3"/>
        <charset val="129"/>
      </rPr>
      <t>조회기간</t>
    </r>
    <r>
      <rPr>
        <sz val="10"/>
        <color rgb="FF000000"/>
        <rFont val="Tahoma"/>
        <family val="2"/>
      </rPr>
      <t xml:space="preserve"> : 2015</t>
    </r>
    <r>
      <rPr>
        <sz val="10"/>
        <color rgb="FF000000"/>
        <rFont val="굴림체"/>
        <family val="3"/>
        <charset val="129"/>
      </rPr>
      <t>년</t>
    </r>
    <r>
      <rPr>
        <sz val="10"/>
        <color rgb="FF000000"/>
        <rFont val="Tahoma"/>
        <family val="2"/>
      </rPr>
      <t xml:space="preserve"> 1</t>
    </r>
    <r>
      <rPr>
        <sz val="10"/>
        <color rgb="FF000000"/>
        <rFont val="Tahoma"/>
        <family val="2"/>
      </rPr>
      <t>2</t>
    </r>
    <r>
      <rPr>
        <sz val="10"/>
        <color rgb="FF000000"/>
        <rFont val="굴림체"/>
        <family val="3"/>
        <charset val="129"/>
      </rPr>
      <t>월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20</t>
    </r>
    <r>
      <rPr>
        <sz val="10"/>
        <color rgb="FF000000"/>
        <rFont val="굴림체"/>
        <family val="3"/>
        <charset val="129"/>
      </rPr>
      <t>일</t>
    </r>
    <r>
      <rPr>
        <sz val="10"/>
        <color rgb="FF000000"/>
        <rFont val="Tahoma"/>
        <family val="2"/>
      </rPr>
      <t xml:space="preserve"> ~ 201</t>
    </r>
    <r>
      <rPr>
        <sz val="10"/>
        <color rgb="FF000000"/>
        <rFont val="Tahoma"/>
        <family val="2"/>
      </rPr>
      <t>6</t>
    </r>
    <r>
      <rPr>
        <sz val="10"/>
        <color rgb="FF000000"/>
        <rFont val="굴림체"/>
        <family val="3"/>
        <charset val="129"/>
      </rPr>
      <t>년</t>
    </r>
    <r>
      <rPr>
        <sz val="10"/>
        <color rgb="FF000000"/>
        <rFont val="Tahoma"/>
        <family val="2"/>
      </rPr>
      <t xml:space="preserve"> 1</t>
    </r>
    <r>
      <rPr>
        <sz val="10"/>
        <color rgb="FF000000"/>
        <rFont val="Tahoma"/>
        <family val="2"/>
      </rPr>
      <t>0</t>
    </r>
    <r>
      <rPr>
        <sz val="10"/>
        <color rgb="FF000000"/>
        <rFont val="굴림체"/>
        <family val="3"/>
        <charset val="129"/>
      </rPr>
      <t>월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31</t>
    </r>
    <r>
      <rPr>
        <sz val="10"/>
        <color rgb="FF000000"/>
        <rFont val="굴림체"/>
        <family val="3"/>
        <charset val="129"/>
      </rPr>
      <t>일</t>
    </r>
    <phoneticPr fontId="17" type="noConversion"/>
  </si>
  <si>
    <t>레드빠따쓰:스톰외 7게임 기록비</t>
    <phoneticPr fontId="17" type="noConversion"/>
  </si>
  <si>
    <t>스톰:두어스 외 4게임 심판비</t>
    <phoneticPr fontId="17" type="noConversion"/>
  </si>
  <si>
    <t>스톰:두어스 외 4게임 기록비</t>
    <phoneticPr fontId="17" type="noConversion"/>
  </si>
  <si>
    <t>컨테이너 자물쇠</t>
    <phoneticPr fontId="17" type="noConversion"/>
  </si>
</sst>
</file>

<file path=xl/styles.xml><?xml version="1.0" encoding="utf-8"?>
<styleSheet xmlns="http://schemas.openxmlformats.org/spreadsheetml/2006/main">
  <numFmts count="2">
    <numFmt numFmtId="176" formatCode="[$-409]d&quot;-&quot;mmm;@"/>
    <numFmt numFmtId="177" formatCode="0.0%"/>
  </numFmts>
  <fonts count="19">
    <font>
      <sz val="11"/>
      <color rgb="FF000000"/>
      <name val="맑은 고딕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Tahoma"/>
      <family val="2"/>
    </font>
    <font>
      <sz val="10"/>
      <color rgb="FF000000"/>
      <name val="굴림"/>
      <family val="3"/>
      <charset val="129"/>
    </font>
    <font>
      <sz val="10"/>
      <color rgb="FF000000"/>
      <name val="굴림체"/>
      <family val="3"/>
      <charset val="129"/>
    </font>
    <font>
      <b/>
      <sz val="10"/>
      <color rgb="FF000000"/>
      <name val="Tahoma"/>
      <family val="2"/>
    </font>
    <font>
      <sz val="10"/>
      <color rgb="FFFFFFFF"/>
      <name val="Tahoma"/>
      <family val="2"/>
    </font>
    <font>
      <sz val="9"/>
      <color rgb="FF000000"/>
      <name val="굴림체"/>
      <family val="3"/>
      <charset val="129"/>
    </font>
    <font>
      <sz val="10"/>
      <color rgb="FFFF0000"/>
      <name val="Tahoma"/>
      <family val="2"/>
    </font>
    <font>
      <b/>
      <u/>
      <sz val="12"/>
      <color rgb="FF000000"/>
      <name val="Tahoma"/>
      <family val="2"/>
    </font>
    <font>
      <b/>
      <sz val="18"/>
      <color rgb="FF000000"/>
      <name val="Tahoma"/>
      <family val="2"/>
    </font>
    <font>
      <b/>
      <u/>
      <sz val="14"/>
      <color rgb="FF000000"/>
      <name val="Tahoma"/>
      <family val="2"/>
    </font>
    <font>
      <b/>
      <sz val="18"/>
      <color rgb="FF000000"/>
      <name val="굴림체"/>
      <family val="3"/>
      <charset val="129"/>
    </font>
    <font>
      <b/>
      <u/>
      <sz val="14"/>
      <color rgb="FF000000"/>
      <name val="굴림체"/>
      <family val="3"/>
      <charset val="129"/>
    </font>
    <font>
      <b/>
      <sz val="10"/>
      <color rgb="FF000000"/>
      <name val="굴림체"/>
      <family val="3"/>
      <charset val="129"/>
    </font>
    <font>
      <b/>
      <u/>
      <sz val="12"/>
      <color rgb="FF000000"/>
      <name val="굴림체"/>
      <family val="3"/>
      <charset val="129"/>
    </font>
    <font>
      <sz val="8"/>
      <name val="돋움"/>
      <family val="3"/>
      <charset val="129"/>
    </font>
    <font>
      <sz val="10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17375E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/>
  </cellStyleXfs>
  <cellXfs count="95">
    <xf numFmtId="0" fontId="0" fillId="0" borderId="0" xfId="0" applyNumberFormat="1">
      <alignment vertical="center"/>
    </xf>
    <xf numFmtId="0" fontId="3" fillId="2" borderId="0" xfId="1" applyNumberFormat="1" applyFont="1" applyFill="1" applyAlignment="1">
      <alignment vertical="center"/>
    </xf>
    <xf numFmtId="0" fontId="1" fillId="0" borderId="0" xfId="1" applyNumberFormat="1" applyFill="1" applyAlignment="1"/>
    <xf numFmtId="0" fontId="3" fillId="2" borderId="1" xfId="1" applyNumberFormat="1" applyFont="1" applyFill="1" applyBorder="1" applyAlignment="1">
      <alignment horizontal="center" vertical="center"/>
    </xf>
    <xf numFmtId="0" fontId="3" fillId="3" borderId="2" xfId="1" applyNumberFormat="1" applyFont="1" applyFill="1" applyBorder="1" applyAlignment="1">
      <alignment horizontal="center" vertical="center" wrapText="1"/>
    </xf>
    <xf numFmtId="176" fontId="3" fillId="3" borderId="2" xfId="1" applyNumberFormat="1" applyFont="1" applyFill="1" applyBorder="1" applyAlignment="1">
      <alignment horizontal="center" vertical="center" wrapText="1"/>
    </xf>
    <xf numFmtId="0" fontId="3" fillId="2" borderId="3" xfId="1" applyNumberFormat="1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3" fontId="3" fillId="2" borderId="3" xfId="1" applyNumberFormat="1" applyFont="1" applyFill="1" applyBorder="1" applyAlignment="1">
      <alignment horizontal="right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3" fontId="3" fillId="2" borderId="4" xfId="1" applyNumberFormat="1" applyFont="1" applyFill="1" applyBorder="1" applyAlignment="1">
      <alignment horizontal="right" vertical="center" wrapText="1"/>
    </xf>
    <xf numFmtId="0" fontId="3" fillId="2" borderId="4" xfId="1" applyNumberFormat="1" applyFont="1" applyFill="1" applyBorder="1" applyAlignment="1">
      <alignment horizontal="center" vertical="center" wrapText="1"/>
    </xf>
    <xf numFmtId="0" fontId="3" fillId="2" borderId="4" xfId="1" applyNumberFormat="1" applyFont="1" applyFill="1" applyBorder="1" applyAlignment="1">
      <alignment vertical="center" wrapText="1"/>
    </xf>
    <xf numFmtId="3" fontId="3" fillId="0" borderId="4" xfId="1" applyNumberFormat="1" applyFont="1" applyFill="1" applyBorder="1" applyAlignment="1">
      <alignment horizontal="right"/>
    </xf>
    <xf numFmtId="0" fontId="1" fillId="0" borderId="4" xfId="1" applyNumberFormat="1" applyFill="1" applyBorder="1" applyAlignment="1"/>
    <xf numFmtId="3" fontId="3" fillId="0" borderId="0" xfId="1" applyNumberFormat="1" applyFont="1" applyFill="1" applyAlignment="1"/>
    <xf numFmtId="176" fontId="3" fillId="0" borderId="0" xfId="1" applyNumberFormat="1" applyFont="1" applyFill="1" applyAlignment="1"/>
    <xf numFmtId="176" fontId="5" fillId="0" borderId="0" xfId="1" applyNumberFormat="1" applyFont="1" applyFill="1" applyAlignment="1">
      <alignment horizontal="left" vertical="center"/>
    </xf>
    <xf numFmtId="3" fontId="3" fillId="0" borderId="0" xfId="1" applyNumberFormat="1" applyFont="1" applyFill="1" applyAlignment="1">
      <alignment horizontal="right" vertical="center"/>
    </xf>
    <xf numFmtId="176" fontId="6" fillId="2" borderId="5" xfId="1" applyNumberFormat="1" applyFont="1" applyFill="1" applyBorder="1" applyAlignment="1">
      <alignment horizontal="center" vertical="center"/>
    </xf>
    <xf numFmtId="3" fontId="6" fillId="2" borderId="5" xfId="1" applyNumberFormat="1" applyFont="1" applyFill="1" applyBorder="1" applyAlignment="1">
      <alignment horizontal="center" vertical="center"/>
    </xf>
    <xf numFmtId="176" fontId="3" fillId="0" borderId="6" xfId="1" applyNumberFormat="1" applyFont="1" applyFill="1" applyBorder="1" applyAlignment="1">
      <alignment horizontal="center" vertical="center"/>
    </xf>
    <xf numFmtId="3" fontId="3" fillId="0" borderId="6" xfId="1" applyNumberFormat="1" applyFont="1" applyFill="1" applyBorder="1" applyAlignment="1">
      <alignment horizontal="right" vertical="center"/>
    </xf>
    <xf numFmtId="176" fontId="3" fillId="0" borderId="7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right" vertical="center"/>
    </xf>
    <xf numFmtId="176" fontId="3" fillId="0" borderId="7" xfId="1" applyNumberFormat="1" applyFont="1" applyFill="1" applyBorder="1" applyAlignment="1">
      <alignment horizontal="center"/>
    </xf>
    <xf numFmtId="3" fontId="3" fillId="0" borderId="7" xfId="1" applyNumberFormat="1" applyFont="1" applyFill="1" applyBorder="1" applyAlignment="1"/>
    <xf numFmtId="176" fontId="3" fillId="0" borderId="8" xfId="1" applyNumberFormat="1" applyFont="1" applyFill="1" applyBorder="1" applyAlignment="1">
      <alignment horizontal="center"/>
    </xf>
    <xf numFmtId="0" fontId="3" fillId="0" borderId="0" xfId="0" applyNumberFormat="1" applyFont="1">
      <alignment vertical="center"/>
    </xf>
    <xf numFmtId="3" fontId="3" fillId="0" borderId="0" xfId="0" applyNumberFormat="1" applyFont="1">
      <alignment vertical="center"/>
    </xf>
    <xf numFmtId="0" fontId="3" fillId="0" borderId="0" xfId="0" applyNumberFormat="1" applyFont="1" applyAlignment="1">
      <alignment horizontal="center" vertical="center"/>
    </xf>
    <xf numFmtId="0" fontId="6" fillId="0" borderId="0" xfId="0" applyNumberFormat="1" applyFont="1">
      <alignment vertical="center"/>
    </xf>
    <xf numFmtId="14" fontId="3" fillId="0" borderId="0" xfId="0" applyNumberFormat="1" applyFont="1">
      <alignment vertical="center"/>
    </xf>
    <xf numFmtId="0" fontId="6" fillId="0" borderId="0" xfId="0" applyNumberFormat="1" applyFont="1" applyAlignment="1">
      <alignment horizontal="left" vertical="center"/>
    </xf>
    <xf numFmtId="177" fontId="3" fillId="0" borderId="0" xfId="0" applyNumberFormat="1" applyFont="1">
      <alignment vertical="center"/>
    </xf>
    <xf numFmtId="0" fontId="3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>
      <alignment vertical="center"/>
    </xf>
    <xf numFmtId="177" fontId="3" fillId="2" borderId="0" xfId="0" applyNumberFormat="1" applyFont="1" applyFill="1" applyBorder="1">
      <alignment vertical="center"/>
    </xf>
    <xf numFmtId="0" fontId="3" fillId="2" borderId="0" xfId="0" applyNumberFormat="1" applyFont="1" applyFill="1" applyBorder="1">
      <alignment vertical="center"/>
    </xf>
    <xf numFmtId="0" fontId="7" fillId="4" borderId="5" xfId="0" applyNumberFormat="1" applyFont="1" applyFill="1" applyBorder="1" applyAlignment="1">
      <alignment horizontal="center" vertical="center"/>
    </xf>
    <xf numFmtId="3" fontId="7" fillId="4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>
      <alignment vertical="center"/>
    </xf>
    <xf numFmtId="177" fontId="3" fillId="2" borderId="5" xfId="0" applyNumberFormat="1" applyFont="1" applyFill="1" applyBorder="1">
      <alignment vertical="center"/>
    </xf>
    <xf numFmtId="0" fontId="3" fillId="2" borderId="5" xfId="0" applyNumberFormat="1" applyFont="1" applyFill="1" applyBorder="1">
      <alignment vertical="center"/>
    </xf>
    <xf numFmtId="3" fontId="3" fillId="0" borderId="5" xfId="0" applyNumberFormat="1" applyFont="1" applyBorder="1">
      <alignment vertical="center"/>
    </xf>
    <xf numFmtId="177" fontId="3" fillId="0" borderId="5" xfId="0" applyNumberFormat="1" applyFont="1" applyBorder="1">
      <alignment vertical="center"/>
    </xf>
    <xf numFmtId="0" fontId="3" fillId="0" borderId="5" xfId="0" applyNumberFormat="1" applyFont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Border="1">
      <alignment vertical="center"/>
    </xf>
    <xf numFmtId="0" fontId="5" fillId="0" borderId="0" xfId="0" applyNumberFormat="1" applyFont="1">
      <alignment vertical="center"/>
    </xf>
    <xf numFmtId="3" fontId="5" fillId="0" borderId="0" xfId="0" applyNumberFormat="1" applyFont="1">
      <alignment vertical="center"/>
    </xf>
    <xf numFmtId="0" fontId="8" fillId="0" borderId="5" xfId="0" applyNumberFormat="1" applyFont="1" applyBorder="1">
      <alignment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>
      <alignment vertical="center"/>
    </xf>
    <xf numFmtId="3" fontId="3" fillId="2" borderId="7" xfId="1" applyNumberFormat="1" applyFont="1" applyFill="1" applyBorder="1" applyAlignment="1"/>
    <xf numFmtId="0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right" vertical="center"/>
    </xf>
    <xf numFmtId="0" fontId="5" fillId="2" borderId="5" xfId="0" applyNumberFormat="1" applyFont="1" applyFill="1" applyBorder="1" applyAlignment="1">
      <alignment horizontal="center" vertical="center"/>
    </xf>
    <xf numFmtId="176" fontId="3" fillId="2" borderId="7" xfId="1" applyNumberFormat="1" applyFont="1" applyFill="1" applyBorder="1" applyAlignment="1">
      <alignment horizontal="center" vertical="center"/>
    </xf>
    <xf numFmtId="3" fontId="3" fillId="2" borderId="7" xfId="1" applyNumberFormat="1" applyFont="1" applyFill="1" applyBorder="1" applyAlignment="1">
      <alignment horizontal="right" vertical="center"/>
    </xf>
    <xf numFmtId="3" fontId="3" fillId="0" borderId="6" xfId="1" applyNumberFormat="1" applyFont="1" applyFill="1" applyBorder="1" applyAlignment="1">
      <alignment horizontal="left" vertical="center"/>
    </xf>
    <xf numFmtId="176" fontId="3" fillId="0" borderId="7" xfId="1" applyNumberFormat="1" applyFont="1" applyFill="1" applyBorder="1" applyAlignment="1">
      <alignment horizontal="center"/>
    </xf>
    <xf numFmtId="176" fontId="3" fillId="0" borderId="7" xfId="1" applyNumberFormat="1" applyFont="1" applyFill="1" applyBorder="1" applyAlignment="1">
      <alignment horizontal="center"/>
    </xf>
    <xf numFmtId="3" fontId="5" fillId="0" borderId="7" xfId="1" applyNumberFormat="1" applyFont="1" applyFill="1" applyBorder="1" applyAlignment="1">
      <alignment wrapText="1"/>
    </xf>
    <xf numFmtId="3" fontId="5" fillId="0" borderId="7" xfId="1" applyNumberFormat="1" applyFont="1" applyFill="1" applyBorder="1" applyAlignment="1"/>
    <xf numFmtId="176" fontId="3" fillId="0" borderId="7" xfId="1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 vertical="center"/>
    </xf>
    <xf numFmtId="3" fontId="3" fillId="5" borderId="7" xfId="1" applyNumberFormat="1" applyFont="1" applyFill="1" applyBorder="1" applyAlignment="1">
      <alignment horizontal="right"/>
    </xf>
    <xf numFmtId="176" fontId="3" fillId="0" borderId="7" xfId="1" applyNumberFormat="1" applyFont="1" applyFill="1" applyBorder="1" applyAlignment="1">
      <alignment horizontal="center"/>
    </xf>
    <xf numFmtId="176" fontId="3" fillId="0" borderId="7" xfId="1" applyNumberFormat="1" applyFont="1" applyFill="1" applyBorder="1" applyAlignment="1">
      <alignment horizontal="center"/>
    </xf>
    <xf numFmtId="3" fontId="5" fillId="2" borderId="7" xfId="1" applyNumberFormat="1" applyFont="1" applyFill="1" applyBorder="1" applyAlignment="1">
      <alignment horizontal="left" vertical="center"/>
    </xf>
    <xf numFmtId="3" fontId="5" fillId="0" borderId="7" xfId="1" applyNumberFormat="1" applyFont="1" applyFill="1" applyBorder="1" applyAlignment="1">
      <alignment horizontal="left" vertical="center"/>
    </xf>
    <xf numFmtId="176" fontId="3" fillId="0" borderId="9" xfId="1" applyNumberFormat="1" applyFont="1" applyFill="1" applyBorder="1" applyAlignment="1">
      <alignment horizontal="center" vertical="center"/>
    </xf>
    <xf numFmtId="3" fontId="3" fillId="0" borderId="9" xfId="1" applyNumberFormat="1" applyFont="1" applyFill="1" applyBorder="1" applyAlignment="1">
      <alignment horizontal="right" vertical="center"/>
    </xf>
    <xf numFmtId="3" fontId="3" fillId="0" borderId="10" xfId="1" applyNumberFormat="1" applyFont="1" applyFill="1" applyBorder="1" applyAlignment="1">
      <alignment horizontal="right" vertical="center"/>
    </xf>
    <xf numFmtId="3" fontId="5" fillId="0" borderId="9" xfId="1" applyNumberFormat="1" applyFont="1" applyFill="1" applyBorder="1" applyAlignment="1">
      <alignment horizontal="left" vertical="center"/>
    </xf>
    <xf numFmtId="3" fontId="5" fillId="0" borderId="0" xfId="1" applyNumberFormat="1" applyFont="1" applyFill="1" applyAlignment="1"/>
    <xf numFmtId="0" fontId="9" fillId="0" borderId="0" xfId="0" applyNumberFormat="1" applyFont="1">
      <alignment vertical="center"/>
    </xf>
    <xf numFmtId="0" fontId="3" fillId="0" borderId="5" xfId="0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3" fontId="11" fillId="0" borderId="0" xfId="1" applyNumberFormat="1" applyFont="1" applyFill="1" applyAlignment="1">
      <alignment horizontal="center" vertical="center"/>
    </xf>
    <xf numFmtId="3" fontId="18" fillId="0" borderId="0" xfId="1" applyNumberFormat="1" applyFont="1" applyFill="1" applyAlignment="1">
      <alignment horizontal="center" vertical="center"/>
    </xf>
    <xf numFmtId="3" fontId="3" fillId="0" borderId="0" xfId="1" applyNumberFormat="1" applyFont="1" applyFill="1" applyAlignment="1">
      <alignment horizontal="center" vertical="center"/>
    </xf>
    <xf numFmtId="176" fontId="3" fillId="0" borderId="7" xfId="1" applyNumberFormat="1" applyFont="1" applyFill="1" applyBorder="1" applyAlignment="1">
      <alignment horizontal="center"/>
    </xf>
    <xf numFmtId="0" fontId="12" fillId="2" borderId="0" xfId="1" applyNumberFormat="1" applyFont="1" applyFill="1" applyAlignment="1">
      <alignment horizontal="center" vertical="center"/>
    </xf>
    <xf numFmtId="0" fontId="1" fillId="0" borderId="17" xfId="1" applyNumberFormat="1" applyFont="1" applyFill="1" applyBorder="1" applyAlignment="1">
      <alignment horizontal="center"/>
    </xf>
    <xf numFmtId="0" fontId="1" fillId="0" borderId="18" xfId="1" applyNumberFormat="1" applyFill="1" applyBorder="1" applyAlignment="1">
      <alignment horizontal="center"/>
    </xf>
  </cellXfs>
  <cellStyles count="5">
    <cellStyle name="표준" xfId="0" builtinId="0"/>
    <cellStyle name="표준 2" xfId="1"/>
    <cellStyle name="표준 2 2" xfId="3"/>
    <cellStyle name="표준 3" xfId="2"/>
    <cellStyle name="표준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B1:K44"/>
  <sheetViews>
    <sheetView topLeftCell="A13" zoomScaleNormal="100" workbookViewId="0">
      <selection activeCell="E18" sqref="E18"/>
    </sheetView>
  </sheetViews>
  <sheetFormatPr defaultColWidth="9" defaultRowHeight="12.75"/>
  <cols>
    <col min="1" max="1" width="2.125" style="28" customWidth="1"/>
    <col min="2" max="2" width="13.875" style="28" customWidth="1"/>
    <col min="3" max="3" width="16.625" style="28" customWidth="1"/>
    <col min="4" max="5" width="15" style="29" customWidth="1"/>
    <col min="6" max="6" width="8.5" style="28" customWidth="1"/>
    <col min="7" max="7" width="21.25" style="28" customWidth="1"/>
    <col min="8" max="10" width="9" style="28"/>
    <col min="11" max="11" width="9.5" style="28" bestFit="1" customWidth="1"/>
    <col min="12" max="16384" width="9" style="28"/>
  </cols>
  <sheetData>
    <row r="1" spans="2:7" ht="9.75" customHeight="1"/>
    <row r="2" spans="2:7" ht="33.75" customHeight="1">
      <c r="B2" s="80" t="s">
        <v>39</v>
      </c>
      <c r="C2" s="80"/>
      <c r="D2" s="80"/>
      <c r="E2" s="80"/>
      <c r="F2" s="80"/>
      <c r="G2" s="80"/>
    </row>
    <row r="3" spans="2:7" ht="8.25" customHeight="1">
      <c r="B3" s="30"/>
      <c r="C3" s="30"/>
      <c r="D3" s="30"/>
      <c r="E3" s="30"/>
      <c r="F3" s="30"/>
      <c r="G3" s="30"/>
    </row>
    <row r="4" spans="2:7" ht="25.5" customHeight="1">
      <c r="B4" s="31" t="s">
        <v>93</v>
      </c>
      <c r="G4" s="32">
        <v>42674</v>
      </c>
    </row>
    <row r="5" spans="2:7" ht="20.100000000000001" customHeight="1">
      <c r="B5" s="39" t="s">
        <v>55</v>
      </c>
      <c r="C5" s="39" t="s">
        <v>56</v>
      </c>
      <c r="D5" s="40" t="s">
        <v>43</v>
      </c>
      <c r="E5" s="40" t="s">
        <v>57</v>
      </c>
      <c r="F5" s="39" t="s">
        <v>48</v>
      </c>
      <c r="G5" s="39" t="s">
        <v>41</v>
      </c>
    </row>
    <row r="6" spans="2:7" ht="20.100000000000001" customHeight="1">
      <c r="B6" s="47" t="s">
        <v>49</v>
      </c>
      <c r="C6" s="47" t="s">
        <v>122</v>
      </c>
      <c r="D6" s="41">
        <f>1164337+300000</f>
        <v>1464337</v>
      </c>
      <c r="E6" s="41">
        <f>D6</f>
        <v>1464337</v>
      </c>
      <c r="F6" s="42">
        <f>E6/D6</f>
        <v>1</v>
      </c>
      <c r="G6" s="43"/>
    </row>
    <row r="7" spans="2:7" ht="20.100000000000001" customHeight="1">
      <c r="B7" s="47" t="s">
        <v>92</v>
      </c>
      <c r="C7" s="47" t="s">
        <v>88</v>
      </c>
      <c r="D7" s="41">
        <f>1350000*8</f>
        <v>10800000</v>
      </c>
      <c r="E7" s="41">
        <v>10800000</v>
      </c>
      <c r="F7" s="42">
        <f>E7/D7</f>
        <v>1</v>
      </c>
      <c r="G7" s="54"/>
    </row>
    <row r="8" spans="2:7" ht="20.100000000000001" customHeight="1">
      <c r="B8" s="47" t="s">
        <v>101</v>
      </c>
      <c r="C8" s="47" t="s">
        <v>103</v>
      </c>
      <c r="D8" s="41">
        <v>2400</v>
      </c>
      <c r="E8" s="41">
        <v>2996</v>
      </c>
      <c r="F8" s="42">
        <f>E8/D8</f>
        <v>1.2483333333333333</v>
      </c>
      <c r="G8" s="54"/>
    </row>
    <row r="9" spans="2:7" ht="20.100000000000001" customHeight="1">
      <c r="B9" s="81" t="s">
        <v>108</v>
      </c>
      <c r="C9" s="53" t="s">
        <v>95</v>
      </c>
      <c r="D9" s="41"/>
      <c r="E9" s="41">
        <v>800000</v>
      </c>
      <c r="F9" s="42"/>
      <c r="G9" s="53" t="s">
        <v>100</v>
      </c>
    </row>
    <row r="10" spans="2:7" ht="20.100000000000001" customHeight="1">
      <c r="B10" s="81"/>
      <c r="C10" s="47"/>
      <c r="D10" s="41"/>
      <c r="E10" s="41"/>
      <c r="F10" s="42"/>
      <c r="G10" s="54"/>
    </row>
    <row r="11" spans="2:7" ht="20.100000000000001" customHeight="1">
      <c r="B11" s="81"/>
      <c r="C11" s="47"/>
      <c r="D11" s="41"/>
      <c r="E11" s="41"/>
      <c r="F11" s="42"/>
      <c r="G11" s="43"/>
    </row>
    <row r="12" spans="2:7" ht="20.100000000000001" customHeight="1">
      <c r="B12" s="81" t="s">
        <v>45</v>
      </c>
      <c r="C12" s="81"/>
      <c r="D12" s="41">
        <f>SUM(D6:D10)</f>
        <v>12266737</v>
      </c>
      <c r="E12" s="41">
        <f>SUM(E6:E11)</f>
        <v>13067333</v>
      </c>
      <c r="F12" s="42">
        <f>E12/D12</f>
        <v>1.0652656040477595</v>
      </c>
      <c r="G12" s="43"/>
    </row>
    <row r="13" spans="2:7" ht="9" customHeight="1">
      <c r="B13" s="35"/>
      <c r="C13" s="35"/>
      <c r="D13" s="36"/>
      <c r="E13" s="36"/>
      <c r="F13" s="37"/>
      <c r="G13" s="38"/>
    </row>
    <row r="14" spans="2:7" ht="20.100000000000001" customHeight="1">
      <c r="B14" s="33" t="s">
        <v>117</v>
      </c>
      <c r="C14" s="30"/>
      <c r="F14" s="34"/>
    </row>
    <row r="15" spans="2:7" ht="20.100000000000001" customHeight="1">
      <c r="B15" s="39" t="s">
        <v>55</v>
      </c>
      <c r="C15" s="39" t="s">
        <v>56</v>
      </c>
      <c r="D15" s="40" t="s">
        <v>43</v>
      </c>
      <c r="E15" s="40" t="s">
        <v>57</v>
      </c>
      <c r="F15" s="39" t="s">
        <v>48</v>
      </c>
      <c r="G15" s="39" t="s">
        <v>41</v>
      </c>
    </row>
    <row r="16" spans="2:7" ht="20.100000000000001" customHeight="1">
      <c r="B16" s="46" t="s">
        <v>105</v>
      </c>
      <c r="C16" s="46" t="s">
        <v>121</v>
      </c>
      <c r="D16" s="44">
        <v>1680000</v>
      </c>
      <c r="E16" s="44">
        <f>현금출납장!E8+현금출납장!E65</f>
        <v>1680000</v>
      </c>
      <c r="F16" s="45">
        <f t="shared" ref="F16:F21" si="0">E16/D16</f>
        <v>1</v>
      </c>
      <c r="G16" s="49"/>
    </row>
    <row r="17" spans="2:7" ht="20.100000000000001" customHeight="1">
      <c r="B17" s="46" t="s">
        <v>59</v>
      </c>
      <c r="C17" s="46" t="str">
        <f>B17</f>
        <v>심판비</v>
      </c>
      <c r="D17" s="44">
        <v>3360000</v>
      </c>
      <c r="E17" s="44">
        <v>3001000</v>
      </c>
      <c r="F17" s="45">
        <f t="shared" si="0"/>
        <v>0.89315476190476195</v>
      </c>
      <c r="G17" s="49"/>
    </row>
    <row r="18" spans="2:7" ht="20.100000000000001" customHeight="1">
      <c r="B18" s="46" t="s">
        <v>120</v>
      </c>
      <c r="C18" s="67" t="str">
        <f>B18</f>
        <v>야구공구입비</v>
      </c>
      <c r="D18" s="44">
        <f>28*50000</f>
        <v>1400000</v>
      </c>
      <c r="E18" s="44">
        <v>1220500</v>
      </c>
      <c r="F18" s="45">
        <f t="shared" si="0"/>
        <v>0.87178571428571427</v>
      </c>
      <c r="G18" s="49"/>
    </row>
    <row r="19" spans="2:7" ht="20.100000000000001" customHeight="1">
      <c r="B19" s="46" t="s">
        <v>98</v>
      </c>
      <c r="C19" s="46" t="str">
        <f>B19</f>
        <v>기록지원비</v>
      </c>
      <c r="D19" s="44">
        <v>2800000</v>
      </c>
      <c r="E19" s="44">
        <v>2500000</v>
      </c>
      <c r="F19" s="45">
        <f t="shared" si="0"/>
        <v>0.8928571428571429</v>
      </c>
      <c r="G19" s="49"/>
    </row>
    <row r="20" spans="2:7" ht="20.100000000000001" customHeight="1">
      <c r="B20" s="85" t="s">
        <v>119</v>
      </c>
      <c r="C20" s="48" t="s">
        <v>76</v>
      </c>
      <c r="D20" s="44">
        <v>600000</v>
      </c>
      <c r="E20" s="44">
        <f>548740+6000</f>
        <v>554740</v>
      </c>
      <c r="F20" s="45">
        <f t="shared" si="0"/>
        <v>0.92456666666666665</v>
      </c>
      <c r="G20" s="49"/>
    </row>
    <row r="21" spans="2:7" ht="20.100000000000001" customHeight="1">
      <c r="B21" s="86"/>
      <c r="C21" s="48" t="s">
        <v>96</v>
      </c>
      <c r="D21" s="44">
        <v>200000</v>
      </c>
      <c r="E21" s="44">
        <f>현금출납장!E11</f>
        <v>200000</v>
      </c>
      <c r="F21" s="45">
        <f t="shared" si="0"/>
        <v>1</v>
      </c>
      <c r="G21" s="49"/>
    </row>
    <row r="22" spans="2:7" ht="20.100000000000001" customHeight="1">
      <c r="B22" s="85"/>
      <c r="C22" s="48" t="s">
        <v>124</v>
      </c>
      <c r="D22" s="44"/>
      <c r="E22" s="44">
        <v>754000</v>
      </c>
      <c r="F22" s="45"/>
      <c r="G22" s="48" t="s">
        <v>84</v>
      </c>
    </row>
    <row r="23" spans="2:7" ht="20.100000000000001" customHeight="1">
      <c r="B23" s="87"/>
      <c r="C23" s="48" t="s">
        <v>115</v>
      </c>
      <c r="D23" s="44">
        <v>760000</v>
      </c>
      <c r="E23" s="41">
        <v>400000</v>
      </c>
      <c r="F23" s="45">
        <f>E23/D23</f>
        <v>0.52631578947368418</v>
      </c>
      <c r="G23" s="48"/>
    </row>
    <row r="24" spans="2:7" ht="20.100000000000001" customHeight="1">
      <c r="B24" s="79" t="s">
        <v>45</v>
      </c>
      <c r="C24" s="79"/>
      <c r="D24" s="44">
        <f>SUM(D16:D23)</f>
        <v>10800000</v>
      </c>
      <c r="E24" s="41">
        <f>SUM(E16:E23)</f>
        <v>10310240</v>
      </c>
      <c r="F24" s="45">
        <f>E24/D24</f>
        <v>0.95465185185185186</v>
      </c>
      <c r="G24" s="49"/>
    </row>
    <row r="25" spans="2:7" s="50" customFormat="1" ht="20.100000000000001" customHeight="1">
      <c r="D25" s="51"/>
      <c r="E25" s="51"/>
    </row>
    <row r="26" spans="2:7" s="50" customFormat="1" ht="6.75" customHeight="1">
      <c r="D26" s="51"/>
      <c r="E26" s="51"/>
    </row>
    <row r="27" spans="2:7" s="50" customFormat="1" ht="20.100000000000001" customHeight="1">
      <c r="B27" s="33" t="s">
        <v>17</v>
      </c>
      <c r="C27" s="30"/>
      <c r="D27" s="29"/>
      <c r="E27" s="29"/>
      <c r="F27" s="34"/>
      <c r="G27" s="28"/>
    </row>
    <row r="28" spans="2:7" s="50" customFormat="1" ht="20.100000000000001" customHeight="1">
      <c r="B28" s="39" t="s">
        <v>55</v>
      </c>
      <c r="C28" s="39" t="s">
        <v>56</v>
      </c>
      <c r="D28" s="40" t="s">
        <v>43</v>
      </c>
      <c r="E28" s="40" t="s">
        <v>57</v>
      </c>
      <c r="F28" s="39" t="s">
        <v>48</v>
      </c>
      <c r="G28" s="39" t="s">
        <v>41</v>
      </c>
    </row>
    <row r="29" spans="2:7" s="50" customFormat="1" ht="20.100000000000001" customHeight="1">
      <c r="B29" s="58" t="s">
        <v>54</v>
      </c>
      <c r="C29" s="58" t="s">
        <v>110</v>
      </c>
      <c r="D29" s="57">
        <f>D12</f>
        <v>12266737</v>
      </c>
      <c r="E29" s="57">
        <f>E12</f>
        <v>13067333</v>
      </c>
      <c r="F29" s="45">
        <f t="shared" ref="F29:F35" si="1">E29/D29</f>
        <v>1.0652656040477595</v>
      </c>
      <c r="G29" s="56"/>
    </row>
    <row r="30" spans="2:7" ht="20.100000000000001" customHeight="1">
      <c r="B30" s="82" t="s">
        <v>53</v>
      </c>
      <c r="C30" s="48" t="s">
        <v>121</v>
      </c>
      <c r="D30" s="44">
        <v>1680000</v>
      </c>
      <c r="E30" s="41">
        <f t="shared" ref="E30:E35" si="2">E16</f>
        <v>1680000</v>
      </c>
      <c r="F30" s="45">
        <f t="shared" si="1"/>
        <v>1</v>
      </c>
      <c r="G30" s="52"/>
    </row>
    <row r="31" spans="2:7" ht="20.100000000000001" customHeight="1">
      <c r="B31" s="83"/>
      <c r="C31" s="48" t="s">
        <v>78</v>
      </c>
      <c r="D31" s="44">
        <v>3360000</v>
      </c>
      <c r="E31" s="41">
        <f t="shared" si="2"/>
        <v>3001000</v>
      </c>
      <c r="F31" s="45">
        <f t="shared" si="1"/>
        <v>0.89315476190476195</v>
      </c>
      <c r="G31" s="52"/>
    </row>
    <row r="32" spans="2:7" ht="20.100000000000001" customHeight="1">
      <c r="B32" s="83"/>
      <c r="C32" s="48" t="s">
        <v>82</v>
      </c>
      <c r="D32" s="44">
        <v>1400000</v>
      </c>
      <c r="E32" s="41">
        <f t="shared" si="2"/>
        <v>1220500</v>
      </c>
      <c r="F32" s="45">
        <f t="shared" si="1"/>
        <v>0.87178571428571427</v>
      </c>
      <c r="G32" s="49"/>
    </row>
    <row r="33" spans="2:11" ht="20.100000000000001" customHeight="1">
      <c r="B33" s="83"/>
      <c r="C33" s="48" t="s">
        <v>77</v>
      </c>
      <c r="D33" s="44">
        <v>2800000</v>
      </c>
      <c r="E33" s="41">
        <f t="shared" si="2"/>
        <v>2500000</v>
      </c>
      <c r="F33" s="45">
        <f t="shared" si="1"/>
        <v>0.8928571428571429</v>
      </c>
      <c r="G33" s="52"/>
    </row>
    <row r="34" spans="2:11" ht="20.100000000000001" customHeight="1">
      <c r="B34" s="83"/>
      <c r="C34" s="48" t="s">
        <v>87</v>
      </c>
      <c r="D34" s="44">
        <v>600000</v>
      </c>
      <c r="E34" s="41">
        <f t="shared" si="2"/>
        <v>554740</v>
      </c>
      <c r="F34" s="45">
        <f t="shared" si="1"/>
        <v>0.92456666666666665</v>
      </c>
      <c r="G34" s="52"/>
    </row>
    <row r="35" spans="2:11" ht="20.100000000000001" customHeight="1">
      <c r="B35" s="83"/>
      <c r="C35" s="48" t="s">
        <v>96</v>
      </c>
      <c r="D35" s="44">
        <v>200000</v>
      </c>
      <c r="E35" s="41">
        <f t="shared" si="2"/>
        <v>200000</v>
      </c>
      <c r="F35" s="45">
        <f t="shared" si="1"/>
        <v>1</v>
      </c>
      <c r="G35" s="52"/>
    </row>
    <row r="36" spans="2:11" ht="20.100000000000001" customHeight="1">
      <c r="B36" s="82"/>
      <c r="C36" s="48" t="s">
        <v>58</v>
      </c>
      <c r="D36" s="44"/>
      <c r="E36" s="41">
        <v>754000</v>
      </c>
      <c r="F36" s="45"/>
      <c r="G36" s="48" t="s">
        <v>84</v>
      </c>
    </row>
    <row r="37" spans="2:11" ht="20.100000000000001" customHeight="1">
      <c r="B37" s="83"/>
      <c r="C37" s="48" t="s">
        <v>46</v>
      </c>
      <c r="D37" s="44">
        <v>760000</v>
      </c>
      <c r="E37" s="41">
        <f>E23</f>
        <v>400000</v>
      </c>
      <c r="F37" s="45">
        <f>E37/D37</f>
        <v>0.52631578947368418</v>
      </c>
      <c r="G37" s="52"/>
    </row>
    <row r="38" spans="2:11" ht="20.100000000000001" customHeight="1">
      <c r="B38" s="84"/>
      <c r="C38" s="48" t="s">
        <v>45</v>
      </c>
      <c r="D38" s="44">
        <f>SUM(D30:D37)</f>
        <v>10800000</v>
      </c>
      <c r="E38" s="44">
        <f>SUM(E30:E37)</f>
        <v>10310240</v>
      </c>
      <c r="F38" s="45">
        <f>E38/D38</f>
        <v>0.95465185185185186</v>
      </c>
      <c r="G38" s="52"/>
      <c r="K38" s="29"/>
    </row>
    <row r="39" spans="2:11" ht="20.100000000000001" customHeight="1">
      <c r="B39" s="79" t="s">
        <v>111</v>
      </c>
      <c r="C39" s="79"/>
      <c r="D39" s="44">
        <f>D29-D38</f>
        <v>1466737</v>
      </c>
      <c r="E39" s="44">
        <f>E29-E38</f>
        <v>2757093</v>
      </c>
      <c r="F39" s="45">
        <f>E39/D39</f>
        <v>1.8797459939989241</v>
      </c>
      <c r="G39" s="49"/>
    </row>
    <row r="40" spans="2:11" ht="20.100000000000001" customHeight="1">
      <c r="G40" s="50"/>
    </row>
    <row r="41" spans="2:11" ht="20.100000000000001" customHeight="1">
      <c r="B41" s="78" t="s">
        <v>23</v>
      </c>
      <c r="G41" s="50"/>
    </row>
    <row r="42" spans="2:11" ht="20.100000000000001" customHeight="1"/>
    <row r="43" spans="2:11" ht="20.100000000000001" customHeight="1"/>
    <row r="44" spans="2:11" ht="20.100000000000001" customHeight="1"/>
  </sheetData>
  <mergeCells count="7">
    <mergeCell ref="B39:C39"/>
    <mergeCell ref="B2:G2"/>
    <mergeCell ref="B9:B11"/>
    <mergeCell ref="B12:C12"/>
    <mergeCell ref="B24:C24"/>
    <mergeCell ref="B30:B38"/>
    <mergeCell ref="B20:B23"/>
  </mergeCells>
  <phoneticPr fontId="17" type="noConversion"/>
  <pageMargins left="0.7086111307144165" right="0.7086111307144165" top="0.74763888120651245" bottom="0.74763888120651245" header="0.31486111879348755" footer="0.31486111879348755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1:J87"/>
  <sheetViews>
    <sheetView tabSelected="1" topLeftCell="A28" zoomScaleNormal="100" workbookViewId="0">
      <selection activeCell="C57" sqref="C57"/>
    </sheetView>
  </sheetViews>
  <sheetFormatPr defaultColWidth="10" defaultRowHeight="12.75"/>
  <cols>
    <col min="1" max="1" width="1.75" style="15" customWidth="1"/>
    <col min="2" max="2" width="8" style="16" customWidth="1"/>
    <col min="3" max="3" width="77.375" style="15" customWidth="1"/>
    <col min="4" max="6" width="13.125" style="15" customWidth="1"/>
    <col min="7" max="7" width="1.75" style="15" customWidth="1"/>
    <col min="8" max="8" width="10" style="77" bestFit="1" customWidth="1"/>
    <col min="9" max="10" width="10" style="77"/>
    <col min="11" max="16384" width="10" style="15"/>
  </cols>
  <sheetData>
    <row r="1" spans="2:6" ht="21.95" customHeight="1">
      <c r="B1" s="88" t="s">
        <v>8</v>
      </c>
      <c r="C1" s="88"/>
      <c r="D1" s="88"/>
      <c r="E1" s="88"/>
      <c r="F1" s="88"/>
    </row>
    <row r="2" spans="2:6" ht="9" customHeight="1"/>
    <row r="3" spans="2:6" ht="14.1" customHeight="1">
      <c r="B3" s="89" t="s">
        <v>133</v>
      </c>
      <c r="C3" s="90"/>
      <c r="D3" s="90"/>
      <c r="E3" s="90"/>
      <c r="F3" s="90"/>
    </row>
    <row r="4" spans="2:6" ht="14.1" customHeight="1">
      <c r="B4" s="17" t="s">
        <v>66</v>
      </c>
      <c r="F4" s="18" t="s">
        <v>91</v>
      </c>
    </row>
    <row r="5" spans="2:6" ht="18" customHeight="1">
      <c r="B5" s="19" t="s">
        <v>44</v>
      </c>
      <c r="C5" s="20" t="s">
        <v>38</v>
      </c>
      <c r="D5" s="20" t="s">
        <v>90</v>
      </c>
      <c r="E5" s="20" t="s">
        <v>86</v>
      </c>
      <c r="F5" s="20" t="s">
        <v>89</v>
      </c>
    </row>
    <row r="6" spans="2:6" ht="14.1" customHeight="1">
      <c r="B6" s="21"/>
      <c r="C6" s="61" t="s">
        <v>122</v>
      </c>
      <c r="D6" s="22"/>
      <c r="E6" s="22"/>
      <c r="F6" s="75">
        <f>'예산대비실적 현황(2016년)'!D6</f>
        <v>1464337</v>
      </c>
    </row>
    <row r="7" spans="2:6" ht="14.1" customHeight="1">
      <c r="B7" s="73">
        <v>42734</v>
      </c>
      <c r="C7" s="76" t="s">
        <v>22</v>
      </c>
      <c r="D7" s="74">
        <v>1800000</v>
      </c>
      <c r="E7" s="74"/>
      <c r="F7" s="24">
        <f t="shared" ref="F7:F38" si="0">F6+D7-E7</f>
        <v>3264337</v>
      </c>
    </row>
    <row r="8" spans="2:6" ht="14.1" customHeight="1">
      <c r="B8" s="73">
        <v>42373</v>
      </c>
      <c r="C8" s="76" t="s">
        <v>73</v>
      </c>
      <c r="D8" s="74"/>
      <c r="E8" s="74">
        <v>840000</v>
      </c>
      <c r="F8" s="24">
        <f t="shared" si="0"/>
        <v>2424337</v>
      </c>
    </row>
    <row r="9" spans="2:6" ht="14.1" customHeight="1">
      <c r="B9" s="73">
        <v>42390</v>
      </c>
      <c r="C9" s="76" t="s">
        <v>85</v>
      </c>
      <c r="D9" s="74"/>
      <c r="E9" s="74">
        <v>250000</v>
      </c>
      <c r="F9" s="24">
        <f t="shared" si="0"/>
        <v>2174337</v>
      </c>
    </row>
    <row r="10" spans="2:6" ht="14.1" customHeight="1">
      <c r="B10" s="59">
        <v>42391</v>
      </c>
      <c r="C10" s="71" t="s">
        <v>67</v>
      </c>
      <c r="D10" s="60"/>
      <c r="E10" s="60">
        <v>754000</v>
      </c>
      <c r="F10" s="24">
        <f t="shared" si="0"/>
        <v>1420337</v>
      </c>
    </row>
    <row r="11" spans="2:6" ht="14.1" customHeight="1">
      <c r="B11" s="23"/>
      <c r="C11" s="72" t="s">
        <v>79</v>
      </c>
      <c r="D11" s="24"/>
      <c r="E11" s="24">
        <v>200000</v>
      </c>
      <c r="F11" s="24">
        <f t="shared" si="0"/>
        <v>1220337</v>
      </c>
    </row>
    <row r="12" spans="2:6" ht="14.1" customHeight="1">
      <c r="B12" s="25"/>
      <c r="C12" s="72" t="s">
        <v>62</v>
      </c>
      <c r="D12" s="26"/>
      <c r="E12" s="26">
        <v>6000</v>
      </c>
      <c r="F12" s="24">
        <f t="shared" si="0"/>
        <v>1214337</v>
      </c>
    </row>
    <row r="13" spans="2:6" ht="14.1" customHeight="1">
      <c r="B13" s="25"/>
      <c r="C13" s="72" t="s">
        <v>116</v>
      </c>
      <c r="D13" s="26"/>
      <c r="E13" s="26">
        <v>400000</v>
      </c>
      <c r="F13" s="24">
        <f t="shared" si="0"/>
        <v>814337</v>
      </c>
    </row>
    <row r="14" spans="2:6" ht="14.1" customHeight="1">
      <c r="B14" s="69">
        <v>42396</v>
      </c>
      <c r="C14" s="72" t="s">
        <v>70</v>
      </c>
      <c r="D14" s="26">
        <v>1350000</v>
      </c>
      <c r="E14" s="26"/>
      <c r="F14" s="24">
        <f t="shared" si="0"/>
        <v>2164337</v>
      </c>
    </row>
    <row r="15" spans="2:6" ht="14.1" customHeight="1">
      <c r="B15" s="69">
        <v>42397</v>
      </c>
      <c r="C15" s="72" t="s">
        <v>4</v>
      </c>
      <c r="D15" s="26">
        <f>2700000-600000</f>
        <v>2100000</v>
      </c>
      <c r="E15" s="26"/>
      <c r="F15" s="24">
        <f t="shared" si="0"/>
        <v>4264337</v>
      </c>
    </row>
    <row r="16" spans="2:6" ht="14.1" customHeight="1">
      <c r="B16" s="69">
        <v>42405</v>
      </c>
      <c r="C16" s="72" t="s">
        <v>75</v>
      </c>
      <c r="D16" s="26">
        <v>1050000</v>
      </c>
      <c r="E16" s="26"/>
      <c r="F16" s="24">
        <f t="shared" si="0"/>
        <v>5314337</v>
      </c>
    </row>
    <row r="17" spans="2:6" ht="14.1" customHeight="1">
      <c r="B17" s="69">
        <v>42415</v>
      </c>
      <c r="C17" s="72" t="s">
        <v>9</v>
      </c>
      <c r="D17" s="26">
        <v>1350000</v>
      </c>
      <c r="E17" s="26"/>
      <c r="F17" s="24">
        <f t="shared" si="0"/>
        <v>6664337</v>
      </c>
    </row>
    <row r="18" spans="2:6" ht="14.1" customHeight="1">
      <c r="B18" s="69">
        <v>42417</v>
      </c>
      <c r="C18" s="72" t="s">
        <v>69</v>
      </c>
      <c r="D18" s="26">
        <v>1050000</v>
      </c>
      <c r="E18" s="26"/>
      <c r="F18" s="24">
        <f t="shared" si="0"/>
        <v>7714337</v>
      </c>
    </row>
    <row r="19" spans="2:6" ht="14.1" customHeight="1">
      <c r="B19" s="69">
        <v>42418</v>
      </c>
      <c r="C19" s="72" t="s">
        <v>68</v>
      </c>
      <c r="D19" s="26">
        <v>1050000</v>
      </c>
      <c r="E19" s="26"/>
      <c r="F19" s="24">
        <f t="shared" si="0"/>
        <v>8764337</v>
      </c>
    </row>
    <row r="20" spans="2:6" ht="14.1" customHeight="1">
      <c r="B20" s="69">
        <v>42419</v>
      </c>
      <c r="C20" s="72" t="s">
        <v>81</v>
      </c>
      <c r="D20" s="26">
        <v>1050000</v>
      </c>
      <c r="E20" s="26"/>
      <c r="F20" s="24">
        <f t="shared" si="0"/>
        <v>9814337</v>
      </c>
    </row>
    <row r="21" spans="2:6" ht="14.1" customHeight="1">
      <c r="B21" s="25">
        <v>42425</v>
      </c>
      <c r="C21" s="72" t="s">
        <v>52</v>
      </c>
      <c r="D21" s="26"/>
      <c r="E21" s="26">
        <v>32000</v>
      </c>
      <c r="F21" s="24">
        <f t="shared" si="0"/>
        <v>9782337</v>
      </c>
    </row>
    <row r="22" spans="2:6" ht="14.1" customHeight="1">
      <c r="B22" s="25"/>
      <c r="C22" s="72" t="s">
        <v>80</v>
      </c>
      <c r="D22" s="26"/>
      <c r="E22" s="26">
        <v>170500</v>
      </c>
      <c r="F22" s="24">
        <f t="shared" si="0"/>
        <v>9611837</v>
      </c>
    </row>
    <row r="23" spans="2:6" ht="14.1" customHeight="1">
      <c r="B23" s="25">
        <v>42436</v>
      </c>
      <c r="C23" s="72" t="s">
        <v>2</v>
      </c>
      <c r="D23" s="26"/>
      <c r="E23" s="26">
        <v>180000</v>
      </c>
      <c r="F23" s="24">
        <f t="shared" si="0"/>
        <v>9431837</v>
      </c>
    </row>
    <row r="24" spans="2:6" ht="14.1" customHeight="1">
      <c r="B24" s="25"/>
      <c r="C24" s="72" t="s">
        <v>0</v>
      </c>
      <c r="D24" s="26"/>
      <c r="E24" s="26">
        <v>150000</v>
      </c>
      <c r="F24" s="24">
        <f t="shared" si="0"/>
        <v>9281837</v>
      </c>
    </row>
    <row r="25" spans="2:6" ht="14.1" customHeight="1">
      <c r="B25" s="25"/>
      <c r="C25" s="72" t="s">
        <v>50</v>
      </c>
      <c r="D25" s="26"/>
      <c r="E25" s="26">
        <v>7500</v>
      </c>
      <c r="F25" s="24">
        <f t="shared" si="0"/>
        <v>9274337</v>
      </c>
    </row>
    <row r="26" spans="2:6" ht="14.1" customHeight="1">
      <c r="B26" s="25">
        <v>42443</v>
      </c>
      <c r="C26" s="65" t="s">
        <v>128</v>
      </c>
      <c r="D26" s="26"/>
      <c r="E26" s="26">
        <v>120000</v>
      </c>
      <c r="F26" s="24">
        <f t="shared" si="0"/>
        <v>9154337</v>
      </c>
    </row>
    <row r="27" spans="2:6" ht="14.1" customHeight="1">
      <c r="B27" s="25"/>
      <c r="C27" s="65" t="s">
        <v>131</v>
      </c>
      <c r="D27" s="26"/>
      <c r="E27" s="26">
        <v>100000</v>
      </c>
      <c r="F27" s="24">
        <f t="shared" si="0"/>
        <v>9054337</v>
      </c>
    </row>
    <row r="28" spans="2:6" ht="14.1" customHeight="1">
      <c r="B28" s="25"/>
      <c r="C28" s="65" t="s">
        <v>97</v>
      </c>
      <c r="D28" s="26"/>
      <c r="E28" s="26">
        <v>73640</v>
      </c>
      <c r="F28" s="24">
        <f t="shared" si="0"/>
        <v>8980697</v>
      </c>
    </row>
    <row r="29" spans="2:6" ht="14.1" customHeight="1">
      <c r="B29" s="25"/>
      <c r="C29" s="65" t="s">
        <v>109</v>
      </c>
      <c r="D29" s="26"/>
      <c r="E29" s="55">
        <v>54000</v>
      </c>
      <c r="F29" s="24">
        <f t="shared" si="0"/>
        <v>8926697</v>
      </c>
    </row>
    <row r="30" spans="2:6" ht="14.1" customHeight="1">
      <c r="B30" s="25">
        <v>42448</v>
      </c>
      <c r="C30" s="65" t="s">
        <v>101</v>
      </c>
      <c r="D30" s="26">
        <v>1094</v>
      </c>
      <c r="E30" s="55"/>
      <c r="F30" s="24">
        <f t="shared" si="0"/>
        <v>8927791</v>
      </c>
    </row>
    <row r="31" spans="2:6" ht="14.1" customHeight="1">
      <c r="B31" s="25">
        <v>42452</v>
      </c>
      <c r="C31" s="65" t="s">
        <v>24</v>
      </c>
      <c r="D31" s="26"/>
      <c r="E31" s="55">
        <v>120000</v>
      </c>
      <c r="F31" s="24">
        <f t="shared" si="0"/>
        <v>8807791</v>
      </c>
    </row>
    <row r="32" spans="2:6" ht="14.1" customHeight="1">
      <c r="B32" s="25"/>
      <c r="C32" s="65" t="s">
        <v>35</v>
      </c>
      <c r="D32" s="26"/>
      <c r="E32" s="55">
        <v>100000</v>
      </c>
      <c r="F32" s="24">
        <f t="shared" si="0"/>
        <v>8707791</v>
      </c>
    </row>
    <row r="33" spans="2:6" ht="14.1" customHeight="1">
      <c r="B33" s="25">
        <v>42458</v>
      </c>
      <c r="C33" s="65" t="s">
        <v>127</v>
      </c>
      <c r="D33" s="26"/>
      <c r="E33" s="55">
        <v>120500</v>
      </c>
      <c r="F33" s="24">
        <f t="shared" si="0"/>
        <v>8587291</v>
      </c>
    </row>
    <row r="34" spans="2:6" ht="14.1" customHeight="1">
      <c r="B34" s="25"/>
      <c r="C34" s="65" t="s">
        <v>125</v>
      </c>
      <c r="D34" s="26"/>
      <c r="E34" s="55">
        <v>100000</v>
      </c>
      <c r="F34" s="24">
        <f t="shared" si="0"/>
        <v>8487291</v>
      </c>
    </row>
    <row r="35" spans="2:6" ht="14.1" customHeight="1">
      <c r="B35" s="25">
        <v>42461</v>
      </c>
      <c r="C35" s="72" t="s">
        <v>62</v>
      </c>
      <c r="D35" s="26"/>
      <c r="E35" s="55">
        <v>5000</v>
      </c>
      <c r="F35" s="24">
        <f t="shared" si="0"/>
        <v>8482291</v>
      </c>
    </row>
    <row r="36" spans="2:6" ht="14.1" customHeight="1">
      <c r="B36" s="25">
        <v>42465</v>
      </c>
      <c r="C36" s="65" t="s">
        <v>61</v>
      </c>
      <c r="D36" s="26"/>
      <c r="E36" s="55">
        <v>180500</v>
      </c>
      <c r="F36" s="24">
        <f t="shared" si="0"/>
        <v>8301791</v>
      </c>
    </row>
    <row r="37" spans="2:6" ht="14.1" customHeight="1">
      <c r="B37" s="25"/>
      <c r="C37" s="65" t="s">
        <v>60</v>
      </c>
      <c r="D37" s="26"/>
      <c r="E37" s="55">
        <v>150000</v>
      </c>
      <c r="F37" s="24">
        <f t="shared" si="0"/>
        <v>8151791</v>
      </c>
    </row>
    <row r="38" spans="2:6" ht="14.1" customHeight="1">
      <c r="B38" s="25"/>
      <c r="C38" s="65" t="s">
        <v>113</v>
      </c>
      <c r="D38" s="26"/>
      <c r="E38" s="55">
        <v>6000</v>
      </c>
      <c r="F38" s="24">
        <f t="shared" si="0"/>
        <v>8145791</v>
      </c>
    </row>
    <row r="39" spans="2:6" ht="14.1" customHeight="1">
      <c r="B39" s="25">
        <v>42471</v>
      </c>
      <c r="C39" s="65" t="s">
        <v>33</v>
      </c>
      <c r="D39" s="26"/>
      <c r="E39" s="55">
        <v>120000</v>
      </c>
      <c r="F39" s="24">
        <f t="shared" ref="F39:F70" si="1">F38+D39-E39</f>
        <v>8025791</v>
      </c>
    </row>
    <row r="40" spans="2:6" ht="14.1" customHeight="1">
      <c r="B40" s="25"/>
      <c r="C40" s="65" t="s">
        <v>31</v>
      </c>
      <c r="D40" s="26"/>
      <c r="E40" s="55">
        <v>100000</v>
      </c>
      <c r="F40" s="24">
        <f t="shared" si="1"/>
        <v>7925791</v>
      </c>
    </row>
    <row r="41" spans="2:6" ht="14.1" customHeight="1">
      <c r="B41" s="25"/>
      <c r="C41" s="64" t="s">
        <v>19</v>
      </c>
      <c r="D41" s="26">
        <v>100000</v>
      </c>
      <c r="E41" s="55"/>
      <c r="F41" s="24">
        <f t="shared" si="1"/>
        <v>8025791</v>
      </c>
    </row>
    <row r="42" spans="2:6" ht="14.1" customHeight="1">
      <c r="B42" s="25">
        <v>42481</v>
      </c>
      <c r="C42" s="65" t="s">
        <v>132</v>
      </c>
      <c r="D42" s="26"/>
      <c r="E42" s="55">
        <v>120000</v>
      </c>
      <c r="F42" s="24">
        <f t="shared" si="1"/>
        <v>7905791</v>
      </c>
    </row>
    <row r="43" spans="2:6" ht="14.1" customHeight="1">
      <c r="B43" s="25"/>
      <c r="C43" s="65" t="s">
        <v>130</v>
      </c>
      <c r="D43" s="26"/>
      <c r="E43" s="55">
        <v>100000</v>
      </c>
      <c r="F43" s="24">
        <f t="shared" si="1"/>
        <v>7805791</v>
      </c>
    </row>
    <row r="44" spans="2:6" ht="14.1" customHeight="1">
      <c r="B44" s="25">
        <v>42488</v>
      </c>
      <c r="C44" s="64" t="s">
        <v>63</v>
      </c>
      <c r="D44" s="26"/>
      <c r="E44" s="55">
        <v>300000</v>
      </c>
      <c r="F44" s="24">
        <f t="shared" si="1"/>
        <v>7505791</v>
      </c>
    </row>
    <row r="45" spans="2:6" ht="14.1" customHeight="1">
      <c r="B45" s="25">
        <v>42492</v>
      </c>
      <c r="C45" s="65" t="s">
        <v>27</v>
      </c>
      <c r="D45" s="26"/>
      <c r="E45" s="55">
        <v>120000</v>
      </c>
      <c r="F45" s="24">
        <f t="shared" si="1"/>
        <v>7385791</v>
      </c>
    </row>
    <row r="46" spans="2:6" ht="14.1" customHeight="1">
      <c r="B46" s="25"/>
      <c r="C46" s="65" t="s">
        <v>28</v>
      </c>
      <c r="D46" s="26"/>
      <c r="E46" s="55">
        <v>100000</v>
      </c>
      <c r="F46" s="24">
        <f t="shared" si="1"/>
        <v>7285791</v>
      </c>
    </row>
    <row r="47" spans="2:6" ht="14.1" customHeight="1">
      <c r="B47" s="25">
        <v>42494</v>
      </c>
      <c r="C47" s="65" t="s">
        <v>126</v>
      </c>
      <c r="D47" s="26"/>
      <c r="E47" s="55">
        <v>120000</v>
      </c>
      <c r="F47" s="24">
        <f t="shared" si="1"/>
        <v>7165791</v>
      </c>
    </row>
    <row r="48" spans="2:6" ht="14.1" customHeight="1">
      <c r="B48" s="25"/>
      <c r="C48" s="65" t="s">
        <v>129</v>
      </c>
      <c r="D48" s="26"/>
      <c r="E48" s="55">
        <v>100000</v>
      </c>
      <c r="F48" s="24">
        <f t="shared" si="1"/>
        <v>7065791</v>
      </c>
    </row>
    <row r="49" spans="2:6" ht="14.1" customHeight="1">
      <c r="B49" s="25">
        <v>42500</v>
      </c>
      <c r="C49" s="65" t="s">
        <v>26</v>
      </c>
      <c r="D49" s="26"/>
      <c r="E49" s="55">
        <v>120000</v>
      </c>
      <c r="F49" s="24">
        <f t="shared" si="1"/>
        <v>6945791</v>
      </c>
    </row>
    <row r="50" spans="2:6" ht="14.1" customHeight="1">
      <c r="B50" s="25"/>
      <c r="C50" s="65" t="s">
        <v>25</v>
      </c>
      <c r="D50" s="26"/>
      <c r="E50" s="55">
        <v>100000</v>
      </c>
      <c r="F50" s="24">
        <f t="shared" si="1"/>
        <v>6845791</v>
      </c>
    </row>
    <row r="51" spans="2:6" ht="14.1" customHeight="1">
      <c r="B51" s="25">
        <v>42527</v>
      </c>
      <c r="C51" s="65" t="s">
        <v>6</v>
      </c>
      <c r="D51" s="26"/>
      <c r="E51" s="55">
        <v>480000</v>
      </c>
      <c r="F51" s="24">
        <f t="shared" si="1"/>
        <v>6365791</v>
      </c>
    </row>
    <row r="52" spans="2:6" ht="14.1" customHeight="1">
      <c r="B52" s="27"/>
      <c r="C52" s="65" t="s">
        <v>134</v>
      </c>
      <c r="D52" s="26"/>
      <c r="E52" s="55">
        <v>400000</v>
      </c>
      <c r="F52" s="24">
        <f t="shared" si="1"/>
        <v>5965791</v>
      </c>
    </row>
    <row r="53" spans="2:6" ht="14.1" customHeight="1">
      <c r="B53" s="27"/>
      <c r="C53" s="65" t="s">
        <v>71</v>
      </c>
      <c r="D53" s="26"/>
      <c r="E53" s="55">
        <v>136000</v>
      </c>
      <c r="F53" s="24">
        <f t="shared" si="1"/>
        <v>5829791</v>
      </c>
    </row>
    <row r="54" spans="2:6" ht="14.1" customHeight="1">
      <c r="B54" s="27"/>
      <c r="C54" s="65" t="s">
        <v>74</v>
      </c>
      <c r="D54" s="26"/>
      <c r="E54" s="55">
        <v>19000</v>
      </c>
      <c r="F54" s="24">
        <f t="shared" si="1"/>
        <v>5810791</v>
      </c>
    </row>
    <row r="55" spans="2:6" ht="14.1" customHeight="1">
      <c r="B55" s="27">
        <v>42529</v>
      </c>
      <c r="C55" s="65" t="s">
        <v>114</v>
      </c>
      <c r="D55" s="26"/>
      <c r="E55" s="55">
        <v>27400</v>
      </c>
      <c r="F55" s="24">
        <f t="shared" si="1"/>
        <v>5783391</v>
      </c>
    </row>
    <row r="56" spans="2:6" ht="14.1" customHeight="1">
      <c r="B56" s="27"/>
      <c r="C56" s="65" t="s">
        <v>137</v>
      </c>
      <c r="D56" s="26"/>
      <c r="E56" s="55">
        <v>6000</v>
      </c>
      <c r="F56" s="24">
        <f t="shared" si="1"/>
        <v>5777391</v>
      </c>
    </row>
    <row r="57" spans="2:6" ht="14.1" customHeight="1">
      <c r="B57" s="27">
        <v>42530</v>
      </c>
      <c r="C57" s="64" t="s">
        <v>19</v>
      </c>
      <c r="D57" s="26">
        <v>100000</v>
      </c>
      <c r="E57" s="55"/>
      <c r="F57" s="24">
        <f t="shared" si="1"/>
        <v>5877391</v>
      </c>
    </row>
    <row r="58" spans="2:6" ht="14.1" customHeight="1">
      <c r="B58" s="25">
        <v>42539</v>
      </c>
      <c r="C58" s="64" t="s">
        <v>101</v>
      </c>
      <c r="D58" s="26">
        <v>1386</v>
      </c>
      <c r="E58" s="55"/>
      <c r="F58" s="24">
        <f t="shared" si="1"/>
        <v>5878777</v>
      </c>
    </row>
    <row r="59" spans="2:6" ht="14.1" customHeight="1">
      <c r="B59" s="62"/>
      <c r="C59" s="64" t="s">
        <v>1</v>
      </c>
      <c r="D59" s="26"/>
      <c r="E59" s="55">
        <v>180000</v>
      </c>
      <c r="F59" s="24">
        <f t="shared" si="1"/>
        <v>5698777</v>
      </c>
    </row>
    <row r="60" spans="2:6" ht="14.1" customHeight="1">
      <c r="B60" s="25"/>
      <c r="C60" s="64" t="s">
        <v>3</v>
      </c>
      <c r="D60" s="26"/>
      <c r="E60" s="55">
        <v>150000</v>
      </c>
      <c r="F60" s="24">
        <f t="shared" si="1"/>
        <v>5548777</v>
      </c>
    </row>
    <row r="61" spans="2:6" ht="14.1" customHeight="1">
      <c r="B61" s="25"/>
      <c r="C61" s="65" t="s">
        <v>72</v>
      </c>
      <c r="D61" s="26"/>
      <c r="E61" s="55">
        <v>500000</v>
      </c>
      <c r="F61" s="24">
        <f t="shared" si="1"/>
        <v>5048777</v>
      </c>
    </row>
    <row r="62" spans="2:6" ht="14.1" customHeight="1">
      <c r="B62" s="25">
        <v>42540</v>
      </c>
      <c r="C62" s="64" t="s">
        <v>34</v>
      </c>
      <c r="D62" s="26"/>
      <c r="E62" s="55">
        <v>120000</v>
      </c>
      <c r="F62" s="24">
        <f t="shared" si="1"/>
        <v>4928777</v>
      </c>
    </row>
    <row r="63" spans="2:6" ht="14.1" customHeight="1">
      <c r="B63" s="25"/>
      <c r="C63" s="64" t="s">
        <v>32</v>
      </c>
      <c r="D63" s="26"/>
      <c r="E63" s="26">
        <v>100000</v>
      </c>
      <c r="F63" s="24">
        <f t="shared" si="1"/>
        <v>4828777</v>
      </c>
    </row>
    <row r="64" spans="2:6" ht="14.1" customHeight="1">
      <c r="B64" s="25"/>
      <c r="C64" s="64" t="s">
        <v>50</v>
      </c>
      <c r="D64" s="26"/>
      <c r="E64" s="26">
        <v>51500</v>
      </c>
      <c r="F64" s="24">
        <f t="shared" si="1"/>
        <v>4777277</v>
      </c>
    </row>
    <row r="65" spans="2:6" ht="14.1" customHeight="1">
      <c r="B65" s="66">
        <v>42552</v>
      </c>
      <c r="C65" s="64" t="s">
        <v>14</v>
      </c>
      <c r="D65" s="26"/>
      <c r="E65" s="26">
        <v>840000</v>
      </c>
      <c r="F65" s="24">
        <f t="shared" si="1"/>
        <v>3937277</v>
      </c>
    </row>
    <row r="66" spans="2:6" ht="14.1" customHeight="1">
      <c r="B66" s="25"/>
      <c r="C66" s="65" t="s">
        <v>65</v>
      </c>
      <c r="D66" s="26"/>
      <c r="E66" s="26">
        <v>60000</v>
      </c>
      <c r="F66" s="24">
        <f t="shared" si="1"/>
        <v>3877277</v>
      </c>
    </row>
    <row r="67" spans="2:6" ht="14.1" customHeight="1">
      <c r="B67" s="25">
        <v>42555</v>
      </c>
      <c r="C67" s="65" t="s">
        <v>135</v>
      </c>
      <c r="D67" s="26"/>
      <c r="E67" s="26">
        <v>300000</v>
      </c>
      <c r="F67" s="24">
        <f t="shared" si="1"/>
        <v>3577277</v>
      </c>
    </row>
    <row r="68" spans="2:6" ht="14.1" customHeight="1">
      <c r="B68" s="25">
        <v>42564</v>
      </c>
      <c r="C68" s="65" t="s">
        <v>136</v>
      </c>
      <c r="D68" s="26"/>
      <c r="E68" s="26">
        <v>250000</v>
      </c>
      <c r="F68" s="24">
        <f t="shared" si="1"/>
        <v>3327277</v>
      </c>
    </row>
    <row r="69" spans="2:6" ht="14.1" customHeight="1">
      <c r="B69" s="25"/>
      <c r="C69" s="65" t="s">
        <v>16</v>
      </c>
      <c r="D69" s="26">
        <v>100000</v>
      </c>
      <c r="E69" s="26">
        <v>0</v>
      </c>
      <c r="F69" s="24">
        <f t="shared" si="1"/>
        <v>3427277</v>
      </c>
    </row>
    <row r="70" spans="2:6" ht="14.1" customHeight="1">
      <c r="B70" s="27"/>
      <c r="C70" s="65" t="s">
        <v>37</v>
      </c>
      <c r="D70" s="26"/>
      <c r="E70" s="26">
        <v>120000</v>
      </c>
      <c r="F70" s="24">
        <f t="shared" si="1"/>
        <v>3307277</v>
      </c>
    </row>
    <row r="71" spans="2:6" ht="14.1" customHeight="1">
      <c r="B71" s="27"/>
      <c r="C71" s="65" t="s">
        <v>36</v>
      </c>
      <c r="D71" s="26"/>
      <c r="E71" s="26">
        <v>100000</v>
      </c>
      <c r="F71" s="24">
        <f t="shared" ref="F71:F85" si="2">F70+D71-E71</f>
        <v>3207277</v>
      </c>
    </row>
    <row r="72" spans="2:6" ht="14.1" customHeight="1">
      <c r="B72" s="27">
        <v>42592</v>
      </c>
      <c r="C72" s="65" t="s">
        <v>18</v>
      </c>
      <c r="D72" s="26">
        <v>100000</v>
      </c>
      <c r="E72" s="26"/>
      <c r="F72" s="24">
        <f t="shared" si="2"/>
        <v>3307277</v>
      </c>
    </row>
    <row r="73" spans="2:6" ht="14.1" customHeight="1">
      <c r="B73" s="27">
        <v>42595</v>
      </c>
      <c r="C73" s="65" t="s">
        <v>10</v>
      </c>
      <c r="D73" s="26"/>
      <c r="E73" s="26">
        <v>60000</v>
      </c>
      <c r="F73" s="24">
        <f t="shared" si="2"/>
        <v>3247277</v>
      </c>
    </row>
    <row r="74" spans="2:6" ht="14.1" customHeight="1">
      <c r="B74" s="63"/>
      <c r="C74" s="65" t="s">
        <v>21</v>
      </c>
      <c r="D74" s="26"/>
      <c r="E74" s="26">
        <v>50000</v>
      </c>
      <c r="F74" s="24">
        <f t="shared" si="2"/>
        <v>3197277</v>
      </c>
    </row>
    <row r="75" spans="2:6" ht="14.1" customHeight="1">
      <c r="B75" s="25">
        <v>42598</v>
      </c>
      <c r="C75" s="65" t="s">
        <v>16</v>
      </c>
      <c r="D75" s="26">
        <v>200000</v>
      </c>
      <c r="E75" s="26"/>
      <c r="F75" s="24">
        <f t="shared" si="2"/>
        <v>3397277</v>
      </c>
    </row>
    <row r="76" spans="2:6" ht="14.1" customHeight="1">
      <c r="B76" s="25">
        <v>42608</v>
      </c>
      <c r="C76" s="65" t="s">
        <v>29</v>
      </c>
      <c r="D76" s="26"/>
      <c r="E76" s="26">
        <v>120000</v>
      </c>
      <c r="F76" s="24">
        <f t="shared" si="2"/>
        <v>3277277</v>
      </c>
    </row>
    <row r="77" spans="2:6" ht="14.1" customHeight="1">
      <c r="B77" s="25"/>
      <c r="C77" s="65" t="s">
        <v>30</v>
      </c>
      <c r="D77" s="26"/>
      <c r="E77" s="26">
        <v>100000</v>
      </c>
      <c r="F77" s="24">
        <f t="shared" si="2"/>
        <v>3177277</v>
      </c>
    </row>
    <row r="78" spans="2:6" ht="14.1" customHeight="1">
      <c r="B78" s="25">
        <v>42611</v>
      </c>
      <c r="C78" s="65" t="s">
        <v>15</v>
      </c>
      <c r="D78" s="26">
        <v>100000</v>
      </c>
      <c r="E78" s="26"/>
      <c r="F78" s="24">
        <f t="shared" si="2"/>
        <v>3277277</v>
      </c>
    </row>
    <row r="79" spans="2:6" ht="14.1" customHeight="1">
      <c r="B79" s="25"/>
      <c r="C79" s="65" t="s">
        <v>13</v>
      </c>
      <c r="D79" s="26"/>
      <c r="E79" s="26">
        <v>60000</v>
      </c>
      <c r="F79" s="24">
        <f t="shared" si="2"/>
        <v>3217277</v>
      </c>
    </row>
    <row r="80" spans="2:6" ht="14.1" customHeight="1">
      <c r="B80" s="25"/>
      <c r="C80" s="65" t="s">
        <v>11</v>
      </c>
      <c r="D80" s="26"/>
      <c r="E80" s="26">
        <v>50000</v>
      </c>
      <c r="F80" s="24">
        <f t="shared" si="2"/>
        <v>3167277</v>
      </c>
    </row>
    <row r="81" spans="2:6" ht="14.1" customHeight="1">
      <c r="B81" s="70">
        <v>42618</v>
      </c>
      <c r="C81" s="65" t="s">
        <v>20</v>
      </c>
      <c r="D81" s="26">
        <v>100000</v>
      </c>
      <c r="E81" s="26"/>
      <c r="F81" s="24">
        <f t="shared" si="2"/>
        <v>3267277</v>
      </c>
    </row>
    <row r="82" spans="2:6" ht="14.1" customHeight="1">
      <c r="B82" s="70">
        <v>42627</v>
      </c>
      <c r="C82" s="65" t="s">
        <v>101</v>
      </c>
      <c r="D82" s="26">
        <v>516</v>
      </c>
      <c r="E82" s="26"/>
      <c r="F82" s="24">
        <f t="shared" si="2"/>
        <v>3267793</v>
      </c>
    </row>
    <row r="83" spans="2:6" ht="14.1" customHeight="1">
      <c r="B83" s="25">
        <v>42629</v>
      </c>
      <c r="C83" s="65" t="s">
        <v>7</v>
      </c>
      <c r="D83" s="26"/>
      <c r="E83" s="26">
        <v>240000</v>
      </c>
      <c r="F83" s="24">
        <f t="shared" si="2"/>
        <v>3027793</v>
      </c>
    </row>
    <row r="84" spans="2:6" ht="14.1" customHeight="1">
      <c r="B84" s="25"/>
      <c r="C84" s="65" t="s">
        <v>5</v>
      </c>
      <c r="D84" s="26"/>
      <c r="E84" s="26">
        <v>200000</v>
      </c>
      <c r="F84" s="24">
        <f t="shared" si="2"/>
        <v>2827793</v>
      </c>
    </row>
    <row r="85" spans="2:6" ht="14.1" customHeight="1">
      <c r="B85" s="66">
        <v>42641</v>
      </c>
      <c r="C85" s="65" t="s">
        <v>64</v>
      </c>
      <c r="D85" s="26"/>
      <c r="E85" s="26">
        <v>70700</v>
      </c>
      <c r="F85" s="24">
        <f t="shared" si="2"/>
        <v>2757093</v>
      </c>
    </row>
    <row r="86" spans="2:6" ht="14.1" customHeight="1">
      <c r="B86" s="66"/>
      <c r="C86" s="65"/>
      <c r="D86" s="26"/>
      <c r="E86" s="26"/>
      <c r="F86" s="24"/>
    </row>
    <row r="87" spans="2:6" ht="27.75" customHeight="1">
      <c r="B87" s="91" t="s">
        <v>104</v>
      </c>
      <c r="C87" s="91"/>
      <c r="D87" s="26">
        <f>SUM(D6:D86)</f>
        <v>11602996</v>
      </c>
      <c r="E87" s="26">
        <f>SUM(E6:E86)</f>
        <v>10310240</v>
      </c>
      <c r="F87" s="68">
        <f>F6+D87-E87</f>
        <v>2757093</v>
      </c>
    </row>
  </sheetData>
  <mergeCells count="3">
    <mergeCell ref="B1:F1"/>
    <mergeCell ref="B3:F3"/>
    <mergeCell ref="B87:C87"/>
  </mergeCells>
  <phoneticPr fontId="17" type="noConversion"/>
  <pageMargins left="0.78708332777023315" right="0.78708332777023315" top="0.98416668176651001" bottom="0.98416668176651001" header="0.51152777671813965" footer="0.51152777671813965"/>
  <pageSetup paperSize="9" scale="75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B1:M13"/>
  <sheetViews>
    <sheetView topLeftCell="A4" zoomScaleNormal="100" workbookViewId="0">
      <selection activeCell="G22" sqref="G22"/>
    </sheetView>
  </sheetViews>
  <sheetFormatPr defaultColWidth="9" defaultRowHeight="12.75"/>
  <cols>
    <col min="1" max="1" width="1.375" style="2" customWidth="1"/>
    <col min="2" max="2" width="5.875" style="2" customWidth="1"/>
    <col min="3" max="3" width="15.75" style="2" customWidth="1"/>
    <col min="4" max="4" width="13.625" style="2" customWidth="1"/>
    <col min="5" max="11" width="9.25" style="2" customWidth="1"/>
    <col min="12" max="12" width="15" style="2" customWidth="1"/>
    <col min="13" max="13" width="19" style="2" customWidth="1"/>
    <col min="14" max="16384" width="9" style="2"/>
  </cols>
  <sheetData>
    <row r="1" spans="2:1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ht="18.75">
      <c r="B2" s="92" t="s">
        <v>12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2:13" ht="5.2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"/>
    </row>
    <row r="4" spans="2:13" ht="33" customHeight="1">
      <c r="B4" s="4" t="s">
        <v>42</v>
      </c>
      <c r="C4" s="4" t="s">
        <v>47</v>
      </c>
      <c r="D4" s="4" t="s">
        <v>99</v>
      </c>
      <c r="E4" s="5">
        <v>42396</v>
      </c>
      <c r="F4" s="5">
        <v>42397</v>
      </c>
      <c r="G4" s="5">
        <v>42405</v>
      </c>
      <c r="H4" s="5">
        <v>42415</v>
      </c>
      <c r="I4" s="5">
        <v>42417</v>
      </c>
      <c r="J4" s="5">
        <v>42418</v>
      </c>
      <c r="K4" s="5">
        <v>42419</v>
      </c>
      <c r="L4" s="4" t="s">
        <v>83</v>
      </c>
      <c r="M4" s="4" t="s">
        <v>41</v>
      </c>
    </row>
    <row r="5" spans="2:13" ht="18" customHeight="1">
      <c r="B5" s="6">
        <v>1</v>
      </c>
      <c r="C5" s="7" t="s">
        <v>94</v>
      </c>
      <c r="D5" s="8">
        <v>1350000</v>
      </c>
      <c r="E5" s="8"/>
      <c r="F5" s="8"/>
      <c r="G5" s="8"/>
      <c r="H5" s="8">
        <v>1350000</v>
      </c>
      <c r="I5" s="8"/>
      <c r="J5" s="8"/>
      <c r="K5" s="8"/>
      <c r="L5" s="8">
        <f>D5-(E5+F5+G5+I5+J5+K5+H5)</f>
        <v>0</v>
      </c>
      <c r="M5" s="6"/>
    </row>
    <row r="6" spans="2:13" ht="18" customHeight="1">
      <c r="B6" s="6">
        <f t="shared" ref="B6:B12" si="0">B5+1</f>
        <v>2</v>
      </c>
      <c r="C6" s="9" t="s">
        <v>102</v>
      </c>
      <c r="D6" s="10">
        <v>1350000</v>
      </c>
      <c r="E6" s="10"/>
      <c r="F6" s="10">
        <v>1350000</v>
      </c>
      <c r="G6" s="10"/>
      <c r="H6" s="10"/>
      <c r="I6" s="10"/>
      <c r="J6" s="10"/>
      <c r="K6" s="8"/>
      <c r="L6" s="8">
        <f t="shared" ref="L6:L12" si="1">D6-(E6+F6+G6+I6+J6+K6)</f>
        <v>0</v>
      </c>
      <c r="M6" s="11"/>
    </row>
    <row r="7" spans="2:13" ht="18" customHeight="1">
      <c r="B7" s="6">
        <f t="shared" si="0"/>
        <v>3</v>
      </c>
      <c r="C7" s="9" t="s">
        <v>118</v>
      </c>
      <c r="D7" s="10">
        <v>1350000</v>
      </c>
      <c r="E7" s="10"/>
      <c r="F7" s="10"/>
      <c r="G7" s="10"/>
      <c r="H7" s="10"/>
      <c r="I7" s="10"/>
      <c r="J7" s="10">
        <v>1350000</v>
      </c>
      <c r="K7" s="8"/>
      <c r="L7" s="8">
        <f t="shared" si="1"/>
        <v>0</v>
      </c>
      <c r="M7" s="12"/>
    </row>
    <row r="8" spans="2:13" ht="18" customHeight="1">
      <c r="B8" s="6">
        <f t="shared" si="0"/>
        <v>4</v>
      </c>
      <c r="C8" s="9" t="s">
        <v>40</v>
      </c>
      <c r="D8" s="10">
        <v>1350000</v>
      </c>
      <c r="E8" s="10"/>
      <c r="F8" s="10"/>
      <c r="G8" s="10"/>
      <c r="H8" s="10"/>
      <c r="I8" s="10">
        <v>1350000</v>
      </c>
      <c r="J8" s="10"/>
      <c r="K8" s="8"/>
      <c r="L8" s="8">
        <f t="shared" si="1"/>
        <v>0</v>
      </c>
      <c r="M8" s="12"/>
    </row>
    <row r="9" spans="2:13" ht="18" customHeight="1">
      <c r="B9" s="6">
        <f t="shared" si="0"/>
        <v>5</v>
      </c>
      <c r="C9" s="9" t="s">
        <v>106</v>
      </c>
      <c r="D9" s="10">
        <v>1350000</v>
      </c>
      <c r="E9" s="10"/>
      <c r="F9" s="10">
        <v>1350000</v>
      </c>
      <c r="G9" s="10"/>
      <c r="H9" s="10"/>
      <c r="I9" s="10"/>
      <c r="J9" s="10"/>
      <c r="K9" s="8"/>
      <c r="L9" s="8">
        <f t="shared" si="1"/>
        <v>0</v>
      </c>
      <c r="M9" s="12"/>
    </row>
    <row r="10" spans="2:13" ht="18" customHeight="1">
      <c r="B10" s="6">
        <f t="shared" si="0"/>
        <v>6</v>
      </c>
      <c r="C10" s="9" t="s">
        <v>51</v>
      </c>
      <c r="D10" s="10">
        <v>1350000</v>
      </c>
      <c r="E10" s="10"/>
      <c r="F10" s="10"/>
      <c r="G10" s="10"/>
      <c r="H10" s="10"/>
      <c r="I10" s="10"/>
      <c r="J10" s="10"/>
      <c r="K10" s="8">
        <v>1350000</v>
      </c>
      <c r="L10" s="8">
        <f t="shared" si="1"/>
        <v>0</v>
      </c>
      <c r="M10" s="12"/>
    </row>
    <row r="11" spans="2:13" ht="18" customHeight="1">
      <c r="B11" s="6">
        <f t="shared" si="0"/>
        <v>7</v>
      </c>
      <c r="C11" s="9" t="s">
        <v>107</v>
      </c>
      <c r="D11" s="10">
        <v>1350000</v>
      </c>
      <c r="E11" s="10">
        <v>1350000</v>
      </c>
      <c r="F11" s="10"/>
      <c r="G11" s="10"/>
      <c r="H11" s="10"/>
      <c r="I11" s="10"/>
      <c r="J11" s="10"/>
      <c r="K11" s="8"/>
      <c r="L11" s="8">
        <f t="shared" si="1"/>
        <v>0</v>
      </c>
      <c r="M11" s="12"/>
    </row>
    <row r="12" spans="2:13" ht="18" customHeight="1">
      <c r="B12" s="6">
        <f t="shared" si="0"/>
        <v>8</v>
      </c>
      <c r="C12" s="9" t="s">
        <v>112</v>
      </c>
      <c r="D12" s="10">
        <v>1350000</v>
      </c>
      <c r="E12" s="10"/>
      <c r="F12" s="10"/>
      <c r="G12" s="10">
        <v>1350000</v>
      </c>
      <c r="H12" s="10"/>
      <c r="I12" s="10"/>
      <c r="J12" s="10"/>
      <c r="K12" s="8"/>
      <c r="L12" s="8">
        <f t="shared" si="1"/>
        <v>0</v>
      </c>
      <c r="M12" s="12"/>
    </row>
    <row r="13" spans="2:13" ht="27.75" customHeight="1">
      <c r="B13" s="93" t="s">
        <v>123</v>
      </c>
      <c r="C13" s="94"/>
      <c r="D13" s="13">
        <f t="shared" ref="D13:J13" si="2">SUM(D5:D12)</f>
        <v>10800000</v>
      </c>
      <c r="E13" s="13">
        <f t="shared" si="2"/>
        <v>1350000</v>
      </c>
      <c r="F13" s="13">
        <f t="shared" si="2"/>
        <v>2700000</v>
      </c>
      <c r="G13" s="13">
        <f t="shared" si="2"/>
        <v>1350000</v>
      </c>
      <c r="H13" s="13">
        <f t="shared" si="2"/>
        <v>1350000</v>
      </c>
      <c r="I13" s="13">
        <f t="shared" si="2"/>
        <v>1350000</v>
      </c>
      <c r="J13" s="13">
        <f t="shared" si="2"/>
        <v>1350000</v>
      </c>
      <c r="K13" s="13"/>
      <c r="L13" s="13">
        <f>SUM(L5:L12)</f>
        <v>0</v>
      </c>
      <c r="M13" s="14"/>
    </row>
  </sheetData>
  <mergeCells count="2">
    <mergeCell ref="B2:M2"/>
    <mergeCell ref="B13:C13"/>
  </mergeCells>
  <phoneticPr fontId="17" type="noConversion"/>
  <pageMargins left="0.7086111307144165" right="0.7086111307144165" top="0.74763888120651245" bottom="0.74763888120651245" header="0.31486111879348755" footer="0.3148611187934875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예산대비실적 현황(2016년)</vt:lpstr>
      <vt:lpstr>현금출납장</vt:lpstr>
      <vt:lpstr>회비입금현황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</dc:creator>
  <cp:lastModifiedBy>user</cp:lastModifiedBy>
  <cp:revision>3</cp:revision>
  <cp:lastPrinted>2015-05-20T04:38:21Z</cp:lastPrinted>
  <dcterms:created xsi:type="dcterms:W3CDTF">2012-01-14T05:41:27Z</dcterms:created>
  <dcterms:modified xsi:type="dcterms:W3CDTF">2016-11-03T01:32:41Z</dcterms:modified>
</cp:coreProperties>
</file>