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315" windowHeight="8475" tabRatio="841" activeTab="2"/>
  </bookViews>
  <sheets>
    <sheet name="예산대비실적 현황(2015년)" sheetId="10" r:id="rId1"/>
    <sheet name="프리미어4 실적현황" sheetId="11" r:id="rId2"/>
    <sheet name="현금출납장" sheetId="6" r:id="rId3"/>
    <sheet name="회비입금현황" sheetId="5" r:id="rId4"/>
  </sheets>
  <definedNames>
    <definedName name="_xlnm._FilterDatabase" localSheetId="2" hidden="1">현금출납장!$B$6:$G$109</definedName>
  </definedNames>
  <calcPr calcId="125725"/>
</workbook>
</file>

<file path=xl/calcChain.xml><?xml version="1.0" encoding="utf-8"?>
<calcChain xmlns="http://schemas.openxmlformats.org/spreadsheetml/2006/main">
  <c r="F37" i="10"/>
  <c r="C19"/>
  <c r="C18"/>
  <c r="C17"/>
  <c r="D30" i="11"/>
  <c r="D31" s="1"/>
  <c r="E29"/>
  <c r="E28"/>
  <c r="F28" s="1"/>
  <c r="E27"/>
  <c r="F27" s="1"/>
  <c r="E26"/>
  <c r="F26" s="1"/>
  <c r="D16"/>
  <c r="D17"/>
  <c r="F17" s="1"/>
  <c r="D15"/>
  <c r="F15" s="1"/>
  <c r="D11"/>
  <c r="E22" i="10"/>
  <c r="F22" s="1"/>
  <c r="D109" i="6"/>
  <c r="D18" i="10"/>
  <c r="E20"/>
  <c r="E55" i="6"/>
  <c r="K6" i="5"/>
  <c r="K7"/>
  <c r="K8"/>
  <c r="K9"/>
  <c r="K10"/>
  <c r="K11"/>
  <c r="K12"/>
  <c r="K5"/>
  <c r="E32" i="10"/>
  <c r="E34"/>
  <c r="E33"/>
  <c r="E31"/>
  <c r="E30"/>
  <c r="D23"/>
  <c r="E16"/>
  <c r="E29" s="1"/>
  <c r="E6"/>
  <c r="E109" i="6" l="1"/>
  <c r="F109" s="1"/>
  <c r="E23" i="10"/>
  <c r="E30" i="11"/>
  <c r="F30" s="1"/>
  <c r="D21"/>
  <c r="E21"/>
  <c r="F16"/>
  <c r="E35" i="10"/>
  <c r="F35" s="1"/>
  <c r="E78" i="6"/>
  <c r="E68"/>
  <c r="E36" i="10"/>
  <c r="D36"/>
  <c r="F21" i="11" l="1"/>
  <c r="F36" i="10"/>
  <c r="F6" i="11" l="1"/>
  <c r="E11"/>
  <c r="D13" i="5"/>
  <c r="F19" i="10"/>
  <c r="F34"/>
  <c r="F33"/>
  <c r="F29"/>
  <c r="F21"/>
  <c r="F20"/>
  <c r="F16"/>
  <c r="E12"/>
  <c r="F8"/>
  <c r="F7"/>
  <c r="F11" i="11" l="1"/>
  <c r="E25"/>
  <c r="E31" s="1"/>
  <c r="E28" i="10"/>
  <c r="E37" s="1"/>
  <c r="F32"/>
  <c r="F30"/>
  <c r="E13" i="5"/>
  <c r="F13"/>
  <c r="G13"/>
  <c r="H13"/>
  <c r="I13"/>
  <c r="B6"/>
  <c r="B7" s="1"/>
  <c r="B8" s="1"/>
  <c r="B9" s="1"/>
  <c r="B10" s="1"/>
  <c r="B11" s="1"/>
  <c r="B12" s="1"/>
  <c r="F25" i="11" l="1"/>
  <c r="F17" i="10"/>
  <c r="F18"/>
  <c r="K13" i="5"/>
  <c r="F31" i="10" l="1"/>
  <c r="F23"/>
  <c r="F6"/>
  <c r="D12"/>
  <c r="D28" s="1"/>
  <c r="F28" l="1"/>
  <c r="D37"/>
  <c r="F12"/>
  <c r="F7" i="6" l="1"/>
  <c r="F8" s="1"/>
  <c r="F9" s="1"/>
  <c r="F10" s="1"/>
  <c r="F11" l="1"/>
  <c r="F12" s="1"/>
  <c r="F13" s="1"/>
  <c r="F14" s="1"/>
  <c r="F15" l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l="1"/>
  <c r="F50" s="1"/>
  <c r="F51" s="1"/>
  <c r="F52" s="1"/>
  <c r="F53" s="1"/>
  <c r="F54" s="1"/>
  <c r="F55" l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</calcChain>
</file>

<file path=xl/comments1.xml><?xml version="1.0" encoding="utf-8"?>
<comments xmlns="http://schemas.openxmlformats.org/spreadsheetml/2006/main">
  <authors>
    <author>이남규</author>
  </authors>
  <commentList>
    <comment ref="F109" authorId="0">
      <text>
        <r>
          <rPr>
            <b/>
            <sz val="9"/>
            <color indexed="81"/>
            <rFont val="돋움"/>
            <family val="3"/>
            <charset val="129"/>
          </rPr>
          <t>이남규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>. 2015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12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19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잔액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미수금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내역</t>
        </r>
        <r>
          <rPr>
            <sz val="9"/>
            <color indexed="81"/>
            <rFont val="Tahoma"/>
            <family val="2"/>
          </rPr>
          <t xml:space="preserve"> : 10</t>
        </r>
        <r>
          <rPr>
            <sz val="9"/>
            <color indexed="81"/>
            <rFont val="돋움"/>
            <family val="3"/>
            <charset val="129"/>
          </rPr>
          <t xml:space="preserve">만원
</t>
        </r>
        <r>
          <rPr>
            <sz val="9"/>
            <color indexed="81"/>
            <rFont val="Tahoma"/>
            <family val="2"/>
          </rPr>
          <t xml:space="preserve">    -&gt; </t>
        </r>
        <r>
          <rPr>
            <sz val="9"/>
            <color indexed="81"/>
            <rFont val="돋움"/>
            <family val="3"/>
            <charset val="129"/>
          </rPr>
          <t>노월알까기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몰수게임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관련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진보리그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잔액과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프리미어</t>
        </r>
        <r>
          <rPr>
            <sz val="9"/>
            <color indexed="81"/>
            <rFont val="Tahoma"/>
            <family val="2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 xml:space="preserve">잔액을
</t>
        </r>
        <r>
          <rPr>
            <sz val="9"/>
            <color indexed="81"/>
            <rFont val="Tahoma"/>
            <family val="2"/>
          </rPr>
          <t xml:space="preserve">     </t>
        </r>
        <r>
          <rPr>
            <sz val="9"/>
            <color indexed="81"/>
            <rFont val="돋움"/>
            <family val="3"/>
            <charset val="129"/>
          </rPr>
          <t>정산한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잔액입니다</t>
        </r>
        <r>
          <rPr>
            <sz val="9"/>
            <color indexed="81"/>
            <rFont val="Tahoma"/>
            <family val="2"/>
          </rPr>
          <t xml:space="preserve">.
 </t>
        </r>
      </text>
    </comment>
  </commentList>
</comments>
</file>

<file path=xl/sharedStrings.xml><?xml version="1.0" encoding="utf-8"?>
<sst xmlns="http://schemas.openxmlformats.org/spreadsheetml/2006/main" count="230" uniqueCount="176">
  <si>
    <r>
      <rPr>
        <sz val="10"/>
        <rFont val="굴림체"/>
        <family val="3"/>
        <charset val="129"/>
      </rPr>
      <t>전기이월</t>
    </r>
    <phoneticPr fontId="5" type="noConversion"/>
  </si>
  <si>
    <r>
      <rPr>
        <b/>
        <u/>
        <sz val="14"/>
        <color theme="1"/>
        <rFont val="굴림체"/>
        <family val="3"/>
        <charset val="129"/>
      </rPr>
      <t>진보리그</t>
    </r>
    <r>
      <rPr>
        <b/>
        <u/>
        <sz val="14"/>
        <color theme="1"/>
        <rFont val="Tahoma"/>
        <family val="2"/>
      </rPr>
      <t xml:space="preserve"> </t>
    </r>
    <r>
      <rPr>
        <b/>
        <u/>
        <sz val="14"/>
        <color theme="1"/>
        <rFont val="굴림체"/>
        <family val="3"/>
        <charset val="129"/>
      </rPr>
      <t>운영비입금</t>
    </r>
    <r>
      <rPr>
        <b/>
        <u/>
        <sz val="14"/>
        <color theme="1"/>
        <rFont val="Tahoma"/>
        <family val="2"/>
      </rPr>
      <t xml:space="preserve"> </t>
    </r>
    <r>
      <rPr>
        <b/>
        <u/>
        <sz val="14"/>
        <color theme="1"/>
        <rFont val="굴림체"/>
        <family val="3"/>
        <charset val="129"/>
      </rPr>
      <t>현황</t>
    </r>
    <phoneticPr fontId="12" type="noConversion"/>
  </si>
  <si>
    <r>
      <rPr>
        <sz val="10"/>
        <color rgb="FF000000"/>
        <rFont val="굴림체"/>
        <family val="3"/>
        <charset val="129"/>
      </rPr>
      <t>구분</t>
    </r>
    <phoneticPr fontId="12" type="noConversion"/>
  </si>
  <si>
    <r>
      <rPr>
        <sz val="10"/>
        <color rgb="FF000000"/>
        <rFont val="굴림체"/>
        <family val="3"/>
        <charset val="129"/>
      </rPr>
      <t>이름</t>
    </r>
  </si>
  <si>
    <r>
      <rPr>
        <sz val="10"/>
        <color rgb="FF000000"/>
        <rFont val="굴림체"/>
        <family val="3"/>
        <charset val="129"/>
      </rPr>
      <t>리그
가입비</t>
    </r>
    <phoneticPr fontId="5" type="noConversion"/>
  </si>
  <si>
    <r>
      <rPr>
        <sz val="10"/>
        <color rgb="FF000000"/>
        <rFont val="굴림체"/>
        <family val="3"/>
        <charset val="129"/>
      </rPr>
      <t>리그가입비
미납현황</t>
    </r>
    <phoneticPr fontId="5" type="noConversion"/>
  </si>
  <si>
    <r>
      <rPr>
        <sz val="10"/>
        <color rgb="FF000000"/>
        <rFont val="굴림체"/>
        <family val="3"/>
        <charset val="129"/>
      </rPr>
      <t>비고</t>
    </r>
  </si>
  <si>
    <t>노원알까기</t>
    <phoneticPr fontId="5" type="noConversion"/>
  </si>
  <si>
    <t>중랑알까기</t>
    <phoneticPr fontId="5" type="noConversion"/>
  </si>
  <si>
    <t>두어스</t>
    <phoneticPr fontId="5" type="noConversion"/>
  </si>
  <si>
    <r>
      <t>T</t>
    </r>
    <r>
      <rPr>
        <sz val="10"/>
        <rFont val="Arial"/>
        <family val="2"/>
      </rPr>
      <t>OTAL</t>
    </r>
    <phoneticPr fontId="5" type="noConversion"/>
  </si>
  <si>
    <r>
      <rPr>
        <b/>
        <sz val="18"/>
        <rFont val="굴림체"/>
        <family val="3"/>
        <charset val="129"/>
      </rPr>
      <t>현</t>
    </r>
    <r>
      <rPr>
        <b/>
        <sz val="18"/>
        <rFont val="Tahoma"/>
        <family val="2"/>
      </rPr>
      <t xml:space="preserve">   </t>
    </r>
    <r>
      <rPr>
        <b/>
        <sz val="18"/>
        <rFont val="굴림체"/>
        <family val="3"/>
        <charset val="129"/>
      </rPr>
      <t>금</t>
    </r>
    <r>
      <rPr>
        <b/>
        <sz val="18"/>
        <rFont val="Tahoma"/>
        <family val="2"/>
      </rPr>
      <t xml:space="preserve">   </t>
    </r>
    <r>
      <rPr>
        <b/>
        <sz val="18"/>
        <rFont val="굴림체"/>
        <family val="3"/>
        <charset val="129"/>
      </rPr>
      <t>출</t>
    </r>
    <r>
      <rPr>
        <b/>
        <sz val="18"/>
        <rFont val="Tahoma"/>
        <family val="2"/>
      </rPr>
      <t xml:space="preserve">   </t>
    </r>
    <r>
      <rPr>
        <b/>
        <sz val="18"/>
        <rFont val="굴림체"/>
        <family val="3"/>
        <charset val="129"/>
      </rPr>
      <t>납</t>
    </r>
    <r>
      <rPr>
        <b/>
        <sz val="18"/>
        <rFont val="Tahoma"/>
        <family val="2"/>
      </rPr>
      <t xml:space="preserve">   </t>
    </r>
    <r>
      <rPr>
        <b/>
        <sz val="18"/>
        <rFont val="굴림체"/>
        <family val="3"/>
        <charset val="129"/>
      </rPr>
      <t>장</t>
    </r>
  </si>
  <si>
    <t>진보리그 사무국</t>
    <phoneticPr fontId="5" type="noConversion"/>
  </si>
  <si>
    <r>
      <t>(</t>
    </r>
    <r>
      <rPr>
        <sz val="10"/>
        <rFont val="굴림체"/>
        <family val="3"/>
        <charset val="129"/>
      </rPr>
      <t>단위</t>
    </r>
    <r>
      <rPr>
        <sz val="10"/>
        <rFont val="Tahoma"/>
        <family val="2"/>
      </rPr>
      <t xml:space="preserve"> : </t>
    </r>
    <r>
      <rPr>
        <sz val="10"/>
        <rFont val="굴림체"/>
        <family val="3"/>
        <charset val="129"/>
      </rPr>
      <t>원</t>
    </r>
    <r>
      <rPr>
        <sz val="10"/>
        <rFont val="Tahoma"/>
        <family val="2"/>
      </rPr>
      <t>)</t>
    </r>
  </si>
  <si>
    <r>
      <rPr>
        <b/>
        <sz val="10"/>
        <rFont val="굴림체"/>
        <family val="3"/>
        <charset val="129"/>
      </rPr>
      <t>날짜</t>
    </r>
  </si>
  <si>
    <r>
      <rPr>
        <b/>
        <sz val="10"/>
        <rFont val="굴림체"/>
        <family val="3"/>
        <charset val="129"/>
      </rPr>
      <t>적</t>
    </r>
    <r>
      <rPr>
        <b/>
        <sz val="10"/>
        <rFont val="Tahoma"/>
        <family val="2"/>
      </rPr>
      <t xml:space="preserve">                     </t>
    </r>
    <r>
      <rPr>
        <b/>
        <sz val="10"/>
        <rFont val="굴림체"/>
        <family val="3"/>
        <charset val="129"/>
      </rPr>
      <t>요</t>
    </r>
  </si>
  <si>
    <r>
      <rPr>
        <b/>
        <sz val="10"/>
        <rFont val="굴림체"/>
        <family val="3"/>
        <charset val="129"/>
      </rPr>
      <t>입</t>
    </r>
    <r>
      <rPr>
        <b/>
        <sz val="10"/>
        <rFont val="Tahoma"/>
        <family val="2"/>
      </rPr>
      <t xml:space="preserve">       </t>
    </r>
    <r>
      <rPr>
        <b/>
        <sz val="10"/>
        <rFont val="굴림체"/>
        <family val="3"/>
        <charset val="129"/>
      </rPr>
      <t>금</t>
    </r>
  </si>
  <si>
    <r>
      <rPr>
        <b/>
        <sz val="10"/>
        <rFont val="굴림체"/>
        <family val="3"/>
        <charset val="129"/>
      </rPr>
      <t>출</t>
    </r>
    <r>
      <rPr>
        <b/>
        <sz val="10"/>
        <rFont val="Tahoma"/>
        <family val="2"/>
      </rPr>
      <t xml:space="preserve">       </t>
    </r>
    <r>
      <rPr>
        <b/>
        <sz val="10"/>
        <rFont val="굴림체"/>
        <family val="3"/>
        <charset val="129"/>
      </rPr>
      <t>금</t>
    </r>
  </si>
  <si>
    <r>
      <rPr>
        <b/>
        <sz val="10"/>
        <rFont val="굴림체"/>
        <family val="3"/>
        <charset val="129"/>
      </rPr>
      <t>잔</t>
    </r>
    <r>
      <rPr>
        <b/>
        <sz val="10"/>
        <rFont val="Tahoma"/>
        <family val="2"/>
      </rPr>
      <t xml:space="preserve">       </t>
    </r>
    <r>
      <rPr>
        <b/>
        <sz val="10"/>
        <rFont val="굴림체"/>
        <family val="3"/>
        <charset val="129"/>
      </rPr>
      <t>액</t>
    </r>
  </si>
  <si>
    <r>
      <rPr>
        <b/>
        <sz val="10"/>
        <color theme="1"/>
        <rFont val="굴림체"/>
        <family val="3"/>
        <charset val="129"/>
      </rPr>
      <t>가</t>
    </r>
    <r>
      <rPr>
        <b/>
        <sz val="10"/>
        <color theme="1"/>
        <rFont val="Tahoma"/>
        <family val="2"/>
      </rPr>
      <t xml:space="preserve">. </t>
    </r>
    <r>
      <rPr>
        <b/>
        <sz val="10"/>
        <color theme="1"/>
        <rFont val="굴림체"/>
        <family val="3"/>
        <charset val="129"/>
      </rPr>
      <t>수입내역</t>
    </r>
    <phoneticPr fontId="1" type="noConversion"/>
  </si>
  <si>
    <r>
      <rPr>
        <sz val="10"/>
        <color theme="1"/>
        <rFont val="굴림체"/>
        <family val="3"/>
        <charset val="129"/>
      </rPr>
      <t>기초</t>
    </r>
    <phoneticPr fontId="1" type="noConversion"/>
  </si>
  <si>
    <r>
      <rPr>
        <sz val="10"/>
        <color theme="1"/>
        <rFont val="굴림체"/>
        <family val="3"/>
        <charset val="129"/>
      </rPr>
      <t>전기이월</t>
    </r>
    <phoneticPr fontId="1" type="noConversion"/>
  </si>
  <si>
    <r>
      <rPr>
        <sz val="10"/>
        <color theme="1"/>
        <rFont val="굴림체"/>
        <family val="3"/>
        <charset val="129"/>
      </rPr>
      <t>운용수입</t>
    </r>
    <phoneticPr fontId="1" type="noConversion"/>
  </si>
  <si>
    <r>
      <rPr>
        <sz val="10"/>
        <color theme="1"/>
        <rFont val="굴림체"/>
        <family val="3"/>
        <charset val="129"/>
      </rPr>
      <t>이자수익</t>
    </r>
    <phoneticPr fontId="1" type="noConversion"/>
  </si>
  <si>
    <r>
      <rPr>
        <sz val="10"/>
        <color theme="1"/>
        <rFont val="굴림체"/>
        <family val="3"/>
        <charset val="129"/>
      </rPr>
      <t>신한은행</t>
    </r>
    <phoneticPr fontId="1" type="noConversion"/>
  </si>
  <si>
    <r>
      <rPr>
        <sz val="10"/>
        <color theme="1"/>
        <rFont val="굴림체"/>
        <family val="3"/>
        <charset val="129"/>
      </rPr>
      <t>기타수입</t>
    </r>
    <phoneticPr fontId="1" type="noConversion"/>
  </si>
  <si>
    <r>
      <rPr>
        <sz val="10"/>
        <color theme="1"/>
        <rFont val="굴림체"/>
        <family val="3"/>
        <charset val="129"/>
      </rPr>
      <t>소계</t>
    </r>
    <phoneticPr fontId="1" type="noConversion"/>
  </si>
  <si>
    <r>
      <rPr>
        <b/>
        <sz val="10"/>
        <color theme="1"/>
        <rFont val="굴림체"/>
        <family val="3"/>
        <charset val="129"/>
      </rPr>
      <t>나</t>
    </r>
    <r>
      <rPr>
        <b/>
        <sz val="10"/>
        <color theme="1"/>
        <rFont val="Tahoma"/>
        <family val="2"/>
      </rPr>
      <t xml:space="preserve">. </t>
    </r>
    <r>
      <rPr>
        <b/>
        <sz val="10"/>
        <color theme="1"/>
        <rFont val="굴림체"/>
        <family val="3"/>
        <charset val="129"/>
      </rPr>
      <t>지출내역</t>
    </r>
    <phoneticPr fontId="1" type="noConversion"/>
  </si>
  <si>
    <r>
      <rPr>
        <sz val="10"/>
        <color theme="1"/>
        <rFont val="굴림체"/>
        <family val="3"/>
        <charset val="129"/>
      </rPr>
      <t>지급임차료</t>
    </r>
    <phoneticPr fontId="1" type="noConversion"/>
  </si>
  <si>
    <r>
      <rPr>
        <sz val="10"/>
        <color theme="1"/>
        <rFont val="굴림체"/>
        <family val="3"/>
        <charset val="129"/>
      </rPr>
      <t>운동장임차료</t>
    </r>
    <phoneticPr fontId="1" type="noConversion"/>
  </si>
  <si>
    <r>
      <rPr>
        <sz val="10"/>
        <color theme="1"/>
        <rFont val="굴림체"/>
        <family val="3"/>
        <charset val="129"/>
      </rPr>
      <t>심판비</t>
    </r>
    <phoneticPr fontId="1" type="noConversion"/>
  </si>
  <si>
    <r>
      <rPr>
        <sz val="10"/>
        <color theme="1"/>
        <rFont val="굴림체"/>
        <family val="3"/>
        <charset val="129"/>
      </rPr>
      <t>야구공구입비</t>
    </r>
    <phoneticPr fontId="1" type="noConversion"/>
  </si>
  <si>
    <r>
      <rPr>
        <sz val="10"/>
        <color theme="1"/>
        <rFont val="굴림체"/>
        <family val="3"/>
        <charset val="129"/>
      </rPr>
      <t>기록지원비</t>
    </r>
    <phoneticPr fontId="1" type="noConversion"/>
  </si>
  <si>
    <r>
      <rPr>
        <sz val="10"/>
        <color theme="1"/>
        <rFont val="굴림체"/>
        <family val="3"/>
        <charset val="129"/>
      </rPr>
      <t>기타구입비</t>
    </r>
    <phoneticPr fontId="1" type="noConversion"/>
  </si>
  <si>
    <r>
      <rPr>
        <sz val="10"/>
        <color theme="1"/>
        <rFont val="굴림체"/>
        <family val="3"/>
        <charset val="129"/>
      </rPr>
      <t>차감잔액</t>
    </r>
    <r>
      <rPr>
        <sz val="10"/>
        <color theme="1"/>
        <rFont val="Tahoma"/>
        <family val="2"/>
      </rPr>
      <t xml:space="preserve"> </t>
    </r>
    <phoneticPr fontId="1" type="noConversion"/>
  </si>
  <si>
    <r>
      <rPr>
        <sz val="10"/>
        <color theme="0"/>
        <rFont val="굴림체"/>
        <family val="3"/>
        <charset val="129"/>
      </rPr>
      <t>항목</t>
    </r>
    <phoneticPr fontId="1" type="noConversion"/>
  </si>
  <si>
    <r>
      <rPr>
        <sz val="10"/>
        <color theme="0"/>
        <rFont val="굴림체"/>
        <family val="3"/>
        <charset val="129"/>
      </rPr>
      <t>내역</t>
    </r>
    <phoneticPr fontId="1" type="noConversion"/>
  </si>
  <si>
    <r>
      <rPr>
        <sz val="10"/>
        <color theme="0"/>
        <rFont val="굴림체"/>
        <family val="3"/>
        <charset val="129"/>
      </rPr>
      <t>예산</t>
    </r>
    <phoneticPr fontId="1" type="noConversion"/>
  </si>
  <si>
    <r>
      <rPr>
        <sz val="10"/>
        <color theme="0"/>
        <rFont val="굴림체"/>
        <family val="3"/>
        <charset val="129"/>
      </rPr>
      <t>실적</t>
    </r>
    <phoneticPr fontId="1" type="noConversion"/>
  </si>
  <si>
    <r>
      <rPr>
        <sz val="10"/>
        <color theme="0"/>
        <rFont val="굴림체"/>
        <family val="3"/>
        <charset val="129"/>
      </rPr>
      <t>대비</t>
    </r>
    <phoneticPr fontId="1" type="noConversion"/>
  </si>
  <si>
    <r>
      <rPr>
        <sz val="10"/>
        <color theme="0"/>
        <rFont val="굴림체"/>
        <family val="3"/>
        <charset val="129"/>
      </rPr>
      <t>비고</t>
    </r>
    <phoneticPr fontId="1" type="noConversion"/>
  </si>
  <si>
    <r>
      <rPr>
        <sz val="10"/>
        <color theme="1"/>
        <rFont val="굴림체"/>
        <family val="3"/>
        <charset val="129"/>
      </rPr>
      <t>노원알까기외</t>
    </r>
    <r>
      <rPr>
        <sz val="10"/>
        <color theme="1"/>
        <rFont val="Tahoma"/>
        <family val="2"/>
      </rPr>
      <t xml:space="preserve"> 7</t>
    </r>
    <r>
      <rPr>
        <sz val="10"/>
        <color theme="1"/>
        <rFont val="굴림체"/>
        <family val="3"/>
        <charset val="129"/>
      </rPr>
      <t>팀</t>
    </r>
    <phoneticPr fontId="1" type="noConversion"/>
  </si>
  <si>
    <t>예비비</t>
    <phoneticPr fontId="1" type="noConversion"/>
  </si>
  <si>
    <t>중랑연합회</t>
    <phoneticPr fontId="1" type="noConversion"/>
  </si>
  <si>
    <t>SG위블스</t>
    <phoneticPr fontId="5" type="noConversion"/>
  </si>
  <si>
    <t>코니아드래곤즈</t>
    <phoneticPr fontId="1" type="noConversion"/>
  </si>
  <si>
    <t>희망연대</t>
    <phoneticPr fontId="1" type="noConversion"/>
  </si>
  <si>
    <t>동작레드빠따스</t>
    <phoneticPr fontId="5" type="noConversion"/>
  </si>
  <si>
    <t>레드빠따스</t>
    <phoneticPr fontId="1" type="noConversion"/>
  </si>
  <si>
    <t>몰수게임 과금</t>
    <phoneticPr fontId="1" type="noConversion"/>
  </si>
  <si>
    <t>수입</t>
    <phoneticPr fontId="1" type="noConversion"/>
  </si>
  <si>
    <t>운용수입 외</t>
    <phoneticPr fontId="1" type="noConversion"/>
  </si>
  <si>
    <t>지출</t>
    <phoneticPr fontId="1" type="noConversion"/>
  </si>
  <si>
    <t>운동장임차료</t>
    <phoneticPr fontId="1" type="noConversion"/>
  </si>
  <si>
    <t>56게임*60천원</t>
    <phoneticPr fontId="1" type="noConversion"/>
  </si>
  <si>
    <t>28타*50천원</t>
    <phoneticPr fontId="1" type="noConversion"/>
  </si>
  <si>
    <t>56게임*50천원</t>
    <phoneticPr fontId="1" type="noConversion"/>
  </si>
  <si>
    <t>소계</t>
    <phoneticPr fontId="1" type="noConversion"/>
  </si>
  <si>
    <r>
      <rPr>
        <sz val="10"/>
        <rFont val="굴림체"/>
        <family val="3"/>
        <charset val="129"/>
      </rPr>
      <t>이자수익</t>
    </r>
    <phoneticPr fontId="1" type="noConversion"/>
  </si>
  <si>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리그비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선급금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입금</t>
    </r>
    <phoneticPr fontId="1" type="noConversion"/>
  </si>
  <si>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선급금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입금</t>
    </r>
    <phoneticPr fontId="1" type="noConversion"/>
  </si>
  <si>
    <r>
      <rPr>
        <sz val="10"/>
        <rFont val="굴림체"/>
        <family val="3"/>
        <charset val="129"/>
      </rPr>
      <t>레드빠다스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리그비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선급금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입금</t>
    </r>
    <phoneticPr fontId="1" type="noConversion"/>
  </si>
  <si>
    <r>
      <rPr>
        <sz val="10"/>
        <rFont val="굴림체"/>
        <family val="3"/>
        <charset val="129"/>
      </rPr>
      <t>진보리그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운동장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임차료</t>
    </r>
    <phoneticPr fontId="1" type="noConversion"/>
  </si>
  <si>
    <r>
      <t>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리그비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선급금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입금</t>
    </r>
    <phoneticPr fontId="1" type="noConversion"/>
  </si>
  <si>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리그비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선급금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입금</t>
    </r>
    <phoneticPr fontId="1" type="noConversion"/>
  </si>
  <si>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리그비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잔금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입금</t>
    </r>
    <phoneticPr fontId="1" type="noConversion"/>
  </si>
  <si>
    <r>
      <t>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리그비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잔금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입금</t>
    </r>
    <phoneticPr fontId="1" type="noConversion"/>
  </si>
  <si>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>,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리그비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잔금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입금</t>
    </r>
    <phoneticPr fontId="1" type="noConversion"/>
  </si>
  <si>
    <r>
      <rPr>
        <sz val="10"/>
        <rFont val="굴림체"/>
        <family val="3"/>
        <charset val="129"/>
      </rPr>
      <t>중랑연합회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회비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지급</t>
    </r>
    <phoneticPr fontId="1" type="noConversion"/>
  </si>
  <si>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리그비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잔금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입금</t>
    </r>
    <phoneticPr fontId="1" type="noConversion"/>
  </si>
  <si>
    <r>
      <rPr>
        <sz val="10"/>
        <rFont val="굴림체"/>
        <family val="3"/>
        <charset val="129"/>
      </rPr>
      <t>레드빠다스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리그비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잔금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입금</t>
    </r>
    <phoneticPr fontId="1" type="noConversion"/>
  </si>
  <si>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리그비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잔금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입금</t>
    </r>
    <phoneticPr fontId="1" type="noConversion"/>
  </si>
  <si>
    <r>
      <rPr>
        <sz val="10"/>
        <rFont val="굴림체"/>
        <family val="3"/>
        <charset val="129"/>
      </rPr>
      <t>야구공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구입</t>
    </r>
    <phoneticPr fontId="1" type="noConversion"/>
  </si>
  <si>
    <r>
      <rPr>
        <sz val="10"/>
        <rFont val="굴림체"/>
        <family val="3"/>
        <charset val="129"/>
      </rPr>
      <t>현수막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구입비</t>
    </r>
    <phoneticPr fontId="1" type="noConversion"/>
  </si>
  <si>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>:SG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심판비</t>
    </r>
    <phoneticPr fontId="1" type="noConversion"/>
  </si>
  <si>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>:SG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기록비</t>
    </r>
    <phoneticPr fontId="1" type="noConversion"/>
  </si>
  <si>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심판비</t>
    </r>
    <phoneticPr fontId="1" type="noConversion"/>
  </si>
  <si>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기록비</t>
    </r>
    <phoneticPr fontId="1" type="noConversion"/>
  </si>
  <si>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기록비</t>
    </r>
    <phoneticPr fontId="1" type="noConversion"/>
  </si>
  <si>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심판비</t>
    </r>
    <phoneticPr fontId="1" type="noConversion"/>
  </si>
  <si>
    <r>
      <t>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심판비</t>
    </r>
    <phoneticPr fontId="1" type="noConversion"/>
  </si>
  <si>
    <r>
      <t>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기록비</t>
    </r>
    <phoneticPr fontId="1" type="noConversion"/>
  </si>
  <si>
    <r>
      <rPr>
        <sz val="10"/>
        <rFont val="굴림체"/>
        <family val="3"/>
        <charset val="129"/>
      </rPr>
      <t>기록원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노트북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파손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수리비</t>
    </r>
    <phoneticPr fontId="1" type="noConversion"/>
  </si>
  <si>
    <r>
      <t>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심판비</t>
    </r>
    <phoneticPr fontId="1" type="noConversion"/>
  </si>
  <si>
    <r>
      <t>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기록비</t>
    </r>
    <phoneticPr fontId="1" type="noConversion"/>
  </si>
  <si>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>:SG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심판비</t>
    </r>
    <phoneticPr fontId="1" type="noConversion"/>
  </si>
  <si>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>:SG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기록비</t>
    </r>
    <phoneticPr fontId="1" type="noConversion"/>
  </si>
  <si>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>:SG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심판비</t>
    </r>
    <phoneticPr fontId="1" type="noConversion"/>
  </si>
  <si>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>:SG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기록비</t>
    </r>
    <phoneticPr fontId="1" type="noConversion"/>
  </si>
  <si>
    <r>
      <rPr>
        <sz val="10"/>
        <rFont val="굴림체"/>
        <family val="3"/>
        <charset val="129"/>
      </rPr>
      <t>밀가루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구입</t>
    </r>
    <phoneticPr fontId="1" type="noConversion"/>
  </si>
  <si>
    <r>
      <rPr>
        <sz val="10"/>
        <rFont val="굴림체"/>
        <family val="3"/>
        <charset val="129"/>
      </rPr>
      <t>노원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>:SG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중랑</t>
    </r>
    <r>
      <rPr>
        <sz val="10"/>
        <rFont val="Tahoma"/>
        <family val="2"/>
      </rPr>
      <t>,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심판비</t>
    </r>
    <phoneticPr fontId="1" type="noConversion"/>
  </si>
  <si>
    <r>
      <rPr>
        <sz val="10"/>
        <rFont val="굴림체"/>
        <family val="3"/>
        <charset val="129"/>
      </rPr>
      <t>노원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>:SG</t>
    </r>
    <r>
      <rPr>
        <sz val="10"/>
        <rFont val="굴림체"/>
        <family val="3"/>
        <charset val="129"/>
      </rPr>
      <t>위블스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중랑</t>
    </r>
    <r>
      <rPr>
        <sz val="10"/>
        <rFont val="Tahoma"/>
        <family val="2"/>
      </rPr>
      <t>,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기록비</t>
    </r>
    <phoneticPr fontId="1" type="noConversion"/>
  </si>
  <si>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심판비</t>
    </r>
    <phoneticPr fontId="1" type="noConversion"/>
  </si>
  <si>
    <r>
      <rPr>
        <sz val="10"/>
        <rFont val="굴림체"/>
        <family val="3"/>
        <charset val="129"/>
      </rPr>
      <t>스톰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레드빠따스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두어스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기록비</t>
    </r>
    <phoneticPr fontId="1" type="noConversion"/>
  </si>
  <si>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심판비</t>
    </r>
    <phoneticPr fontId="1" type="noConversion"/>
  </si>
  <si>
    <r>
      <rPr>
        <sz val="10"/>
        <rFont val="굴림체"/>
        <family val="3"/>
        <charset val="129"/>
      </rPr>
      <t>희망연대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코니아드래곤즈</t>
    </r>
    <r>
      <rPr>
        <sz val="10"/>
        <rFont val="Tahoma"/>
        <family val="2"/>
      </rPr>
      <t xml:space="preserve">, </t>
    </r>
    <r>
      <rPr>
        <sz val="10"/>
        <rFont val="굴림체"/>
        <family val="3"/>
        <charset val="129"/>
      </rPr>
      <t>노원알까기</t>
    </r>
    <r>
      <rPr>
        <sz val="10"/>
        <rFont val="Tahoma"/>
        <family val="2"/>
      </rPr>
      <t>:</t>
    </r>
    <r>
      <rPr>
        <sz val="10"/>
        <rFont val="굴림체"/>
        <family val="3"/>
        <charset val="129"/>
      </rPr>
      <t>중랑알까기</t>
    </r>
    <r>
      <rPr>
        <sz val="10"/>
        <rFont val="Tahoma"/>
        <family val="2"/>
      </rPr>
      <t xml:space="preserve"> </t>
    </r>
    <r>
      <rPr>
        <sz val="10"/>
        <rFont val="굴림체"/>
        <family val="3"/>
        <charset val="129"/>
      </rPr>
      <t>기록비</t>
    </r>
    <phoneticPr fontId="1" type="noConversion"/>
  </si>
  <si>
    <r>
      <rPr>
        <sz val="10"/>
        <rFont val="굴림체"/>
        <family val="3"/>
        <charset val="129"/>
      </rPr>
      <t>합</t>
    </r>
    <r>
      <rPr>
        <sz val="10"/>
        <rFont val="Tahoma"/>
        <family val="2"/>
      </rPr>
      <t xml:space="preserve">  </t>
    </r>
    <r>
      <rPr>
        <sz val="10"/>
        <rFont val="굴림체"/>
        <family val="3"/>
        <charset val="129"/>
      </rPr>
      <t>계</t>
    </r>
    <phoneticPr fontId="5" type="noConversion"/>
  </si>
  <si>
    <t>두어스:코니아드래곤즈, 희망연대:레드빠따쓰, 스톰:중랑알까기 심판비</t>
    <phoneticPr fontId="1" type="noConversion"/>
  </si>
  <si>
    <t>두어스:코니아드래곤즈, 희망연대:레드빠따쓰, 스톰:중랑알까기 기록비</t>
    <phoneticPr fontId="1" type="noConversion"/>
  </si>
  <si>
    <t>두어스:스톰, 레드빠따쓰:희망연대, 코니아드래곤즈:SG위블스, 노원알까기:중랑알까기 심판비</t>
    <phoneticPr fontId="1" type="noConversion"/>
  </si>
  <si>
    <t>두어스:스톰, 레드빠따쓰:희망연대, 코니아드래곤즈:SG위블스, 노원알까기:중랑알까기 기록비</t>
    <phoneticPr fontId="1" type="noConversion"/>
  </si>
  <si>
    <t>횟가루 5포대</t>
    <phoneticPr fontId="1" type="noConversion"/>
  </si>
  <si>
    <t>로진백 10개구입</t>
    <phoneticPr fontId="1" type="noConversion"/>
  </si>
  <si>
    <t>희망연대:노원알까기, SG위블스:두어스, 스톰:레드빠따스 심판비</t>
    <phoneticPr fontId="1" type="noConversion"/>
  </si>
  <si>
    <t>희망연대:노원알까기, SG위블스:두어스, 스톰:레드빠따스 기록비</t>
    <phoneticPr fontId="1" type="noConversion"/>
  </si>
  <si>
    <t>두어스:희망연대, 코니아드래곤즈:중랑알까기 심판비</t>
    <phoneticPr fontId="1" type="noConversion"/>
  </si>
  <si>
    <t>두어스:희망연대, 코니아드래곤즈:중랑알까기 기록비</t>
    <phoneticPr fontId="1" type="noConversion"/>
  </si>
  <si>
    <t>이자수익</t>
    <phoneticPr fontId="1" type="noConversion"/>
  </si>
  <si>
    <t>레드빠따스:스톰, 중랑알까기:SG위블스 심판비</t>
    <phoneticPr fontId="1" type="noConversion"/>
  </si>
  <si>
    <t>레드빠따스:스톰, 중랑알까기:SG위블스 기록비</t>
    <phoneticPr fontId="1" type="noConversion"/>
  </si>
  <si>
    <t>중랑알까기:희망연대, 코니아드래곤즈:노원알까기, 두어스:레드빠따스, SG위블스:스톰 심판비</t>
    <phoneticPr fontId="1" type="noConversion"/>
  </si>
  <si>
    <t>횟가루 구입비</t>
    <phoneticPr fontId="1" type="noConversion"/>
  </si>
  <si>
    <t>중랑알까기:희망연대, 코니아드래곤즈:노원알까기, 두어스:레드빠따스, SG위블스:스톰 기록비</t>
    <phoneticPr fontId="1" type="noConversion"/>
  </si>
  <si>
    <t xml:space="preserve"> </t>
    <phoneticPr fontId="1" type="noConversion"/>
  </si>
  <si>
    <t>운동장 하반기 사용료</t>
    <phoneticPr fontId="1" type="noConversion"/>
  </si>
  <si>
    <t>두어스:노원알까기, 레드빠따스:SG위블스 심판비</t>
    <phoneticPr fontId="1" type="noConversion"/>
  </si>
  <si>
    <t>두어스:노원알까기, 레드빠따스:SG위블스 기록비</t>
    <phoneticPr fontId="1" type="noConversion"/>
  </si>
  <si>
    <t>택배비</t>
    <phoneticPr fontId="1" type="noConversion"/>
  </si>
  <si>
    <t>코니아드래곤즈:레드빠따스, 희망연대:두어스 심판비</t>
    <phoneticPr fontId="1" type="noConversion"/>
  </si>
  <si>
    <t>코니아드래곤즈:레드빠따스, 희망연대:두어스 기록비</t>
    <phoneticPr fontId="1" type="noConversion"/>
  </si>
  <si>
    <t>야구공 6타 구입, 택배비 3천원</t>
    <phoneticPr fontId="1" type="noConversion"/>
  </si>
  <si>
    <t>희망연대:중랑알까기, SG위블스:코니아드래곤즈 심판비</t>
    <phoneticPr fontId="1" type="noConversion"/>
  </si>
  <si>
    <t>희망연대:중랑알까기, SG위블스:코니아드래곤즈 기록비</t>
    <phoneticPr fontId="1" type="noConversion"/>
  </si>
  <si>
    <t>야구공 5타반납으로 환불</t>
    <phoneticPr fontId="1" type="noConversion"/>
  </si>
  <si>
    <t>두어스:중랑알까기, SG위블스:희망연대 심판비</t>
    <phoneticPr fontId="1" type="noConversion"/>
  </si>
  <si>
    <t>두어스:중랑알까기, SG위블스:희망연대 기록비</t>
    <phoneticPr fontId="1" type="noConversion"/>
  </si>
  <si>
    <t>중랑알까기:스톰 심판비</t>
    <phoneticPr fontId="1" type="noConversion"/>
  </si>
  <si>
    <t>중랑알까기:스톰 기록비</t>
    <phoneticPr fontId="1" type="noConversion"/>
  </si>
  <si>
    <t>코니아드래곤즈:두어스, 노원알까기:스톰 심판비</t>
    <phoneticPr fontId="1" type="noConversion"/>
  </si>
  <si>
    <t>코니아드래곤즈:두어스, 노원알까기:스톰 기록비</t>
    <phoneticPr fontId="1" type="noConversion"/>
  </si>
  <si>
    <t>횟가루 및 로진백 구입</t>
    <phoneticPr fontId="1" type="noConversion"/>
  </si>
  <si>
    <t>야구공 6타구입</t>
    <phoneticPr fontId="1" type="noConversion"/>
  </si>
  <si>
    <r>
      <rPr>
        <b/>
        <sz val="10"/>
        <color theme="1"/>
        <rFont val="굴림체"/>
        <family val="3"/>
        <charset val="129"/>
      </rPr>
      <t>다</t>
    </r>
    <r>
      <rPr>
        <b/>
        <sz val="10"/>
        <color theme="1"/>
        <rFont val="Tahoma"/>
        <family val="2"/>
      </rPr>
      <t>. 15</t>
    </r>
    <r>
      <rPr>
        <b/>
        <sz val="10"/>
        <color theme="1"/>
        <rFont val="굴림체"/>
        <family val="3"/>
        <charset val="129"/>
      </rPr>
      <t>년</t>
    </r>
    <r>
      <rPr>
        <b/>
        <sz val="10"/>
        <color theme="1"/>
        <rFont val="Tahoma"/>
        <family val="2"/>
      </rPr>
      <t xml:space="preserve"> </t>
    </r>
    <r>
      <rPr>
        <b/>
        <sz val="10"/>
        <color theme="1"/>
        <rFont val="굴림체"/>
        <family val="3"/>
        <charset val="129"/>
      </rPr>
      <t>예산실적</t>
    </r>
    <r>
      <rPr>
        <b/>
        <sz val="10"/>
        <color theme="1"/>
        <rFont val="Tahoma"/>
        <family val="2"/>
      </rPr>
      <t xml:space="preserve"> </t>
    </r>
    <phoneticPr fontId="1" type="noConversion"/>
  </si>
  <si>
    <t>횟가루, 로진백등</t>
    <phoneticPr fontId="1" type="noConversion"/>
  </si>
  <si>
    <t>횟가루, 로진백 등</t>
    <phoneticPr fontId="1" type="noConversion"/>
  </si>
  <si>
    <t>스톰</t>
    <phoneticPr fontId="1" type="noConversion"/>
  </si>
  <si>
    <t>스톰:희망연대, 노원알까기:SG위블스 심판비</t>
    <phoneticPr fontId="1" type="noConversion"/>
  </si>
  <si>
    <t>스톰:희망연대, 노원알까기:SG위블스 기록비</t>
    <phoneticPr fontId="1" type="noConversion"/>
  </si>
  <si>
    <t>석횟가루 3포</t>
    <phoneticPr fontId="1" type="noConversion"/>
  </si>
  <si>
    <t>우승트로피 구입</t>
    <phoneticPr fontId="1" type="noConversion"/>
  </si>
  <si>
    <t>두어스:중랑알까기, 두어스:스톰 심판비</t>
    <phoneticPr fontId="1" type="noConversion"/>
  </si>
  <si>
    <t>두어스:중랑알까기, 두어스:스톰 기록비</t>
    <phoneticPr fontId="1" type="noConversion"/>
  </si>
  <si>
    <t>레드빠따스 몰수제재금 입금</t>
    <phoneticPr fontId="1" type="noConversion"/>
  </si>
  <si>
    <t>스톰:코니아드래곤즈 심판비</t>
    <phoneticPr fontId="1" type="noConversion"/>
  </si>
  <si>
    <t>스톰:코니아드래곤즈 기록비</t>
    <phoneticPr fontId="1" type="noConversion"/>
  </si>
  <si>
    <t>이자수익</t>
    <phoneticPr fontId="1" type="noConversion"/>
  </si>
  <si>
    <t>야구공 4타구입</t>
    <phoneticPr fontId="1" type="noConversion"/>
  </si>
  <si>
    <r>
      <t>2015</t>
    </r>
    <r>
      <rPr>
        <b/>
        <u/>
        <sz val="12"/>
        <color theme="1"/>
        <rFont val="굴림체"/>
        <family val="3"/>
        <charset val="129"/>
      </rPr>
      <t>년</t>
    </r>
    <r>
      <rPr>
        <b/>
        <u/>
        <sz val="12"/>
        <color theme="1"/>
        <rFont val="Tahoma"/>
        <family val="2"/>
      </rPr>
      <t xml:space="preserve"> </t>
    </r>
    <r>
      <rPr>
        <b/>
        <u/>
        <sz val="12"/>
        <color theme="1"/>
        <rFont val="굴림체"/>
        <family val="3"/>
        <charset val="129"/>
      </rPr>
      <t>진보리그</t>
    </r>
    <r>
      <rPr>
        <b/>
        <u/>
        <sz val="12"/>
        <color theme="1"/>
        <rFont val="Tahoma"/>
        <family val="2"/>
      </rPr>
      <t xml:space="preserve"> </t>
    </r>
    <r>
      <rPr>
        <b/>
        <u/>
        <sz val="12"/>
        <color theme="1"/>
        <rFont val="굴림체"/>
        <family val="3"/>
        <charset val="129"/>
      </rPr>
      <t>수입지출</t>
    </r>
    <r>
      <rPr>
        <b/>
        <u/>
        <sz val="12"/>
        <color theme="1"/>
        <rFont val="Tahoma"/>
        <family val="2"/>
      </rPr>
      <t xml:space="preserve"> </t>
    </r>
    <r>
      <rPr>
        <b/>
        <u/>
        <sz val="12"/>
        <color theme="1"/>
        <rFont val="굴림체"/>
        <family val="3"/>
        <charset val="129"/>
      </rPr>
      <t>결산계산서</t>
    </r>
    <phoneticPr fontId="1" type="noConversion"/>
  </si>
  <si>
    <t>예비비,결승전등</t>
    <phoneticPr fontId="1" type="noConversion"/>
  </si>
  <si>
    <t>프리미엄4 리그비 입금</t>
    <phoneticPr fontId="1" type="noConversion"/>
  </si>
  <si>
    <t>야구공 2타 구입</t>
    <phoneticPr fontId="1" type="noConversion"/>
  </si>
  <si>
    <t>중랑알까기:희망연대, 트웬티스:레드빠따스 심판비</t>
    <phoneticPr fontId="1" type="noConversion"/>
  </si>
  <si>
    <t>중랑알까기:희망연대, 트웬티스:레드빠따스 기록비</t>
    <phoneticPr fontId="1" type="noConversion"/>
  </si>
  <si>
    <t>석횟가루 5포</t>
    <phoneticPr fontId="1" type="noConversion"/>
  </si>
  <si>
    <t>야구공 착불비</t>
    <phoneticPr fontId="1" type="noConversion"/>
  </si>
  <si>
    <t>중랑알까기:트웬티스 심판비</t>
    <phoneticPr fontId="1" type="noConversion"/>
  </si>
  <si>
    <t>중랑알까기:트웬티스 기록비</t>
    <phoneticPr fontId="1" type="noConversion"/>
  </si>
  <si>
    <t>트웬티스:희망연대, 중랑알까기:레드빠따스 심판비</t>
    <phoneticPr fontId="1" type="noConversion"/>
  </si>
  <si>
    <t>트웬티스:희망연대, 중랑알까기:레드빠따스 기록비</t>
    <phoneticPr fontId="1" type="noConversion"/>
  </si>
  <si>
    <t>트웬티스:희망연대 심판비</t>
    <phoneticPr fontId="1" type="noConversion"/>
  </si>
  <si>
    <t>트웬티스:희망연대 기록비</t>
    <phoneticPr fontId="1" type="noConversion"/>
  </si>
  <si>
    <t>이자수익</t>
    <phoneticPr fontId="1" type="noConversion"/>
  </si>
  <si>
    <t>중랑알까기외3팀</t>
    <phoneticPr fontId="1" type="noConversion"/>
  </si>
  <si>
    <t>기타</t>
    <phoneticPr fontId="1" type="noConversion"/>
  </si>
  <si>
    <r>
      <t>8</t>
    </r>
    <r>
      <rPr>
        <sz val="10"/>
        <color theme="1"/>
        <rFont val="굴림체"/>
        <family val="3"/>
        <charset val="129"/>
      </rPr>
      <t>게임</t>
    </r>
    <r>
      <rPr>
        <sz val="10"/>
        <color theme="1"/>
        <rFont val="Tahoma"/>
        <family val="2"/>
      </rPr>
      <t>*60</t>
    </r>
    <r>
      <rPr>
        <sz val="10"/>
        <color theme="1"/>
        <rFont val="굴림체"/>
        <family val="3"/>
        <charset val="129"/>
      </rPr>
      <t>천원</t>
    </r>
    <phoneticPr fontId="1" type="noConversion"/>
  </si>
  <si>
    <r>
      <t>8</t>
    </r>
    <r>
      <rPr>
        <sz val="10"/>
        <color theme="1"/>
        <rFont val="굴림체"/>
        <family val="3"/>
        <charset val="129"/>
      </rPr>
      <t>게임</t>
    </r>
    <r>
      <rPr>
        <sz val="10"/>
        <color theme="1"/>
        <rFont val="Tahoma"/>
        <family val="2"/>
      </rPr>
      <t>*50</t>
    </r>
    <r>
      <rPr>
        <sz val="10"/>
        <color theme="1"/>
        <rFont val="굴림체"/>
        <family val="3"/>
        <charset val="129"/>
      </rPr>
      <t>천원</t>
    </r>
    <phoneticPr fontId="1" type="noConversion"/>
  </si>
  <si>
    <r>
      <t>2</t>
    </r>
    <r>
      <rPr>
        <sz val="10"/>
        <color theme="1"/>
        <rFont val="굴림체"/>
        <family val="3"/>
        <charset val="129"/>
      </rPr>
      <t>타</t>
    </r>
    <r>
      <rPr>
        <sz val="10"/>
        <color theme="1"/>
        <rFont val="Tahoma"/>
        <family val="2"/>
      </rPr>
      <t>*60</t>
    </r>
    <r>
      <rPr>
        <sz val="10"/>
        <color theme="1"/>
        <rFont val="굴림체"/>
        <family val="3"/>
        <charset val="129"/>
      </rPr>
      <t>천원</t>
    </r>
    <phoneticPr fontId="1" type="noConversion"/>
  </si>
  <si>
    <r>
      <t>2015</t>
    </r>
    <r>
      <rPr>
        <b/>
        <u/>
        <sz val="12"/>
        <color theme="1"/>
        <rFont val="굴림체"/>
        <family val="3"/>
        <charset val="129"/>
      </rPr>
      <t>년</t>
    </r>
    <r>
      <rPr>
        <b/>
        <u/>
        <sz val="12"/>
        <color theme="1"/>
        <rFont val="Tahoma"/>
        <family val="2"/>
      </rPr>
      <t xml:space="preserve"> </t>
    </r>
    <r>
      <rPr>
        <b/>
        <u/>
        <sz val="12"/>
        <color theme="1"/>
        <rFont val="굴림체"/>
        <family val="3"/>
        <charset val="129"/>
      </rPr>
      <t>진보리그</t>
    </r>
    <r>
      <rPr>
        <b/>
        <u/>
        <sz val="12"/>
        <color theme="1"/>
        <rFont val="Tahoma"/>
        <family val="2"/>
      </rPr>
      <t xml:space="preserve"> </t>
    </r>
    <r>
      <rPr>
        <b/>
        <u/>
        <sz val="12"/>
        <color theme="1"/>
        <rFont val="굴림체"/>
        <family val="3"/>
        <charset val="129"/>
      </rPr>
      <t>프리미어</t>
    </r>
    <r>
      <rPr>
        <b/>
        <u/>
        <sz val="12"/>
        <color theme="1"/>
        <rFont val="Tahoma"/>
        <family val="2"/>
      </rPr>
      <t xml:space="preserve">4 </t>
    </r>
    <r>
      <rPr>
        <b/>
        <u/>
        <sz val="12"/>
        <color theme="1"/>
        <rFont val="굴림체"/>
        <family val="3"/>
        <charset val="129"/>
      </rPr>
      <t>결산계산서</t>
    </r>
    <phoneticPr fontId="1" type="noConversion"/>
  </si>
  <si>
    <r>
      <rPr>
        <b/>
        <sz val="10"/>
        <color theme="1"/>
        <rFont val="굴림체"/>
        <family val="3"/>
        <charset val="129"/>
      </rPr>
      <t>다</t>
    </r>
    <r>
      <rPr>
        <b/>
        <sz val="10"/>
        <color theme="1"/>
        <rFont val="Tahoma"/>
        <family val="2"/>
      </rPr>
      <t xml:space="preserve">. </t>
    </r>
    <r>
      <rPr>
        <b/>
        <sz val="10"/>
        <color theme="1"/>
        <rFont val="굴림체"/>
        <family val="3"/>
        <charset val="129"/>
      </rPr>
      <t>프리미어</t>
    </r>
    <r>
      <rPr>
        <b/>
        <sz val="10"/>
        <color theme="1"/>
        <rFont val="Tahoma"/>
        <family val="2"/>
      </rPr>
      <t xml:space="preserve">4 </t>
    </r>
    <r>
      <rPr>
        <b/>
        <sz val="10"/>
        <color theme="1"/>
        <rFont val="굴림체"/>
        <family val="3"/>
        <charset val="129"/>
      </rPr>
      <t>예산실적</t>
    </r>
    <r>
      <rPr>
        <b/>
        <sz val="10"/>
        <color theme="1"/>
        <rFont val="Tahoma"/>
        <family val="2"/>
      </rPr>
      <t xml:space="preserve"> </t>
    </r>
    <phoneticPr fontId="1" type="noConversion"/>
  </si>
  <si>
    <t>기록원노트북파손수리비</t>
    <phoneticPr fontId="1" type="noConversion"/>
  </si>
  <si>
    <t>물품보관함 열쇠복사비</t>
    <phoneticPr fontId="1" type="noConversion"/>
  </si>
  <si>
    <t>신내구장 화장실 분뇨값 분담금</t>
    <phoneticPr fontId="1" type="noConversion"/>
  </si>
  <si>
    <t>가람막 천막 설치 분담금</t>
    <phoneticPr fontId="1" type="noConversion"/>
  </si>
  <si>
    <t>신내구장 화장실 열쇠복사비</t>
    <phoneticPr fontId="1" type="noConversion"/>
  </si>
  <si>
    <t>로진백 등 기타용품 구입</t>
    <phoneticPr fontId="1" type="noConversion"/>
  </si>
  <si>
    <r>
      <rPr>
        <sz val="10"/>
        <rFont val="굴림체"/>
        <family val="3"/>
        <charset val="129"/>
      </rPr>
      <t>조회기간</t>
    </r>
    <r>
      <rPr>
        <sz val="10"/>
        <rFont val="Tahoma"/>
        <family val="2"/>
      </rPr>
      <t xml:space="preserve"> : 2015</t>
    </r>
    <r>
      <rPr>
        <sz val="10"/>
        <rFont val="굴림체"/>
        <family val="3"/>
        <charset val="129"/>
      </rPr>
      <t>년</t>
    </r>
    <r>
      <rPr>
        <sz val="10"/>
        <rFont val="Tahoma"/>
        <family val="2"/>
      </rPr>
      <t xml:space="preserve"> 1</t>
    </r>
    <r>
      <rPr>
        <sz val="10"/>
        <rFont val="굴림체"/>
        <family val="3"/>
        <charset val="129"/>
      </rPr>
      <t>월</t>
    </r>
    <r>
      <rPr>
        <sz val="10"/>
        <rFont val="Tahoma"/>
        <family val="2"/>
      </rPr>
      <t xml:space="preserve"> 01</t>
    </r>
    <r>
      <rPr>
        <sz val="10"/>
        <rFont val="굴림체"/>
        <family val="3"/>
        <charset val="129"/>
      </rPr>
      <t>일</t>
    </r>
    <r>
      <rPr>
        <sz val="10"/>
        <rFont val="Tahoma"/>
        <family val="2"/>
      </rPr>
      <t xml:space="preserve"> ~ 2015</t>
    </r>
    <r>
      <rPr>
        <sz val="10"/>
        <rFont val="굴림체"/>
        <family val="3"/>
        <charset val="129"/>
      </rPr>
      <t>년</t>
    </r>
    <r>
      <rPr>
        <sz val="10"/>
        <rFont val="Tahoma"/>
        <family val="2"/>
      </rPr>
      <t xml:space="preserve"> 12</t>
    </r>
    <r>
      <rPr>
        <sz val="10"/>
        <rFont val="굴림체"/>
        <family val="3"/>
        <charset val="129"/>
      </rPr>
      <t>월</t>
    </r>
    <r>
      <rPr>
        <sz val="10"/>
        <rFont val="Tahoma"/>
        <family val="2"/>
      </rPr>
      <t xml:space="preserve"> 19</t>
    </r>
    <r>
      <rPr>
        <sz val="10"/>
        <rFont val="굴림체"/>
        <family val="3"/>
        <charset val="129"/>
      </rPr>
      <t>일</t>
    </r>
    <phoneticPr fontId="5" type="noConversion"/>
  </si>
</sst>
</file>

<file path=xl/styles.xml><?xml version="1.0" encoding="utf-8"?>
<styleSheet xmlns="http://schemas.openxmlformats.org/spreadsheetml/2006/main">
  <numFmts count="2">
    <numFmt numFmtId="176" formatCode="[$-409]d&quot;-&quot;mmm;@"/>
    <numFmt numFmtId="177" formatCode="0.0%"/>
  </numFmts>
  <fonts count="3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0"/>
      <name val="굴림체"/>
      <family val="3"/>
      <charset val="129"/>
    </font>
    <font>
      <sz val="10"/>
      <color theme="0"/>
      <name val="Tahoma"/>
      <family val="2"/>
    </font>
    <font>
      <b/>
      <sz val="10"/>
      <name val="Tahoma"/>
      <family val="2"/>
    </font>
    <font>
      <sz val="8"/>
      <name val="돋움"/>
      <family val="3"/>
      <charset val="129"/>
    </font>
    <font>
      <sz val="10"/>
      <name val="Tahoma"/>
      <family val="2"/>
    </font>
    <font>
      <sz val="10"/>
      <name val="굴림체"/>
      <family val="3"/>
      <charset val="129"/>
    </font>
    <font>
      <sz val="10"/>
      <name val="Arial"/>
      <family val="2"/>
    </font>
    <font>
      <sz val="10"/>
      <color theme="1"/>
      <name val="Tahoma"/>
      <family val="2"/>
    </font>
    <font>
      <b/>
      <u/>
      <sz val="14"/>
      <color theme="1"/>
      <name val="Tahoma"/>
      <family val="2"/>
    </font>
    <font>
      <b/>
      <u/>
      <sz val="14"/>
      <color theme="1"/>
      <name val="굴림체"/>
      <family val="3"/>
      <charset val="129"/>
    </font>
    <font>
      <sz val="8"/>
      <name val="굴림체"/>
      <family val="2"/>
      <charset val="129"/>
    </font>
    <font>
      <sz val="10"/>
      <color rgb="FF000000"/>
      <name val="Tahoma"/>
      <family val="2"/>
    </font>
    <font>
      <sz val="10"/>
      <color rgb="FF000000"/>
      <name val="굴림체"/>
      <family val="3"/>
      <charset val="129"/>
    </font>
    <font>
      <sz val="10"/>
      <color rgb="FF000000"/>
      <name val="굴림"/>
      <family val="3"/>
      <charset val="129"/>
    </font>
    <font>
      <b/>
      <sz val="18"/>
      <name val="Tahoma"/>
      <family val="2"/>
    </font>
    <font>
      <b/>
      <sz val="18"/>
      <name val="굴림체"/>
      <family val="3"/>
      <charset val="129"/>
    </font>
    <font>
      <b/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b/>
      <u/>
      <sz val="12"/>
      <color theme="1"/>
      <name val="굴림체"/>
      <family val="3"/>
      <charset val="129"/>
    </font>
    <font>
      <b/>
      <u/>
      <sz val="12"/>
      <color theme="1"/>
      <name val="Tahoma"/>
      <family val="2"/>
    </font>
    <font>
      <b/>
      <sz val="10"/>
      <color theme="1"/>
      <name val="Tahoma"/>
      <family val="2"/>
    </font>
    <font>
      <sz val="9"/>
      <color theme="1"/>
      <name val="굴림체"/>
      <family val="3"/>
      <charset val="129"/>
    </font>
    <font>
      <sz val="10"/>
      <color indexed="8"/>
      <name val="Arial"/>
      <family val="2"/>
    </font>
    <font>
      <sz val="10"/>
      <color theme="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8" fillId="0" borderId="0"/>
    <xf numFmtId="0" fontId="25" fillId="0" borderId="0"/>
    <xf numFmtId="0" fontId="25" fillId="0" borderId="0"/>
  </cellStyleXfs>
  <cellXfs count="98">
    <xf numFmtId="0" fontId="0" fillId="0" borderId="0" xfId="0">
      <alignment vertical="center"/>
    </xf>
    <xf numFmtId="0" fontId="9" fillId="2" borderId="0" xfId="1" applyFont="1" applyFill="1" applyAlignment="1">
      <alignment vertical="center"/>
    </xf>
    <xf numFmtId="0" fontId="8" fillId="0" borderId="0" xfId="1" applyFill="1" applyAlignment="1"/>
    <xf numFmtId="0" fontId="9" fillId="2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 wrapText="1"/>
    </xf>
    <xf numFmtId="176" fontId="13" fillId="3" borderId="4" xfId="1" applyNumberFormat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3" fontId="13" fillId="2" borderId="5" xfId="1" applyNumberFormat="1" applyFont="1" applyFill="1" applyBorder="1" applyAlignment="1">
      <alignment horizontal="right" vertical="center" wrapText="1"/>
    </xf>
    <xf numFmtId="0" fontId="15" fillId="2" borderId="6" xfId="1" applyFont="1" applyFill="1" applyBorder="1" applyAlignment="1">
      <alignment horizontal="center" vertical="center" wrapText="1"/>
    </xf>
    <xf numFmtId="3" fontId="13" fillId="2" borderId="6" xfId="1" applyNumberFormat="1" applyFont="1" applyFill="1" applyBorder="1" applyAlignment="1">
      <alignment horizontal="right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vertical="center" wrapText="1"/>
    </xf>
    <xf numFmtId="3" fontId="6" fillId="0" borderId="6" xfId="1" applyNumberFormat="1" applyFont="1" applyFill="1" applyBorder="1" applyAlignment="1">
      <alignment horizontal="right"/>
    </xf>
    <xf numFmtId="0" fontId="8" fillId="0" borderId="6" xfId="1" applyFill="1" applyBorder="1" applyAlignment="1"/>
    <xf numFmtId="3" fontId="6" fillId="0" borderId="0" xfId="1" applyNumberFormat="1" applyFont="1" applyFill="1" applyAlignment="1"/>
    <xf numFmtId="176" fontId="6" fillId="0" borderId="0" xfId="1" applyNumberFormat="1" applyFont="1" applyFill="1" applyAlignment="1"/>
    <xf numFmtId="176" fontId="7" fillId="0" borderId="0" xfId="1" applyNumberFormat="1" applyFont="1" applyFill="1" applyAlignment="1">
      <alignment horizontal="left" vertical="center"/>
    </xf>
    <xf numFmtId="3" fontId="6" fillId="0" borderId="0" xfId="1" applyNumberFormat="1" applyFont="1" applyFill="1" applyAlignment="1">
      <alignment horizontal="right" vertical="center"/>
    </xf>
    <xf numFmtId="176" fontId="4" fillId="4" borderId="9" xfId="1" applyNumberFormat="1" applyFont="1" applyFill="1" applyBorder="1" applyAlignment="1">
      <alignment horizontal="center" vertical="center"/>
    </xf>
    <xf numFmtId="3" fontId="4" fillId="4" borderId="9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center"/>
    </xf>
    <xf numFmtId="3" fontId="6" fillId="0" borderId="1" xfId="1" applyNumberFormat="1" applyFont="1" applyFill="1" applyBorder="1" applyAlignment="1"/>
    <xf numFmtId="176" fontId="6" fillId="0" borderId="11" xfId="1" applyNumberFormat="1" applyFont="1" applyFill="1" applyBorder="1" applyAlignment="1">
      <alignment horizontal="center"/>
    </xf>
    <xf numFmtId="0" fontId="9" fillId="0" borderId="0" xfId="0" applyFont="1">
      <alignment vertical="center"/>
    </xf>
    <xf numFmtId="3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14" fontId="9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177" fontId="9" fillId="0" borderId="0" xfId="0" applyNumberFormat="1" applyFont="1">
      <alignment vertical="center"/>
    </xf>
    <xf numFmtId="0" fontId="9" fillId="2" borderId="0" xfId="0" applyFont="1" applyFill="1" applyBorder="1" applyAlignment="1">
      <alignment horizontal="center" vertical="center"/>
    </xf>
    <xf numFmtId="3" fontId="9" fillId="2" borderId="0" xfId="0" applyNumberFormat="1" applyFont="1" applyFill="1" applyBorder="1">
      <alignment vertical="center"/>
    </xf>
    <xf numFmtId="177" fontId="9" fillId="2" borderId="0" xfId="0" applyNumberFormat="1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3" fillId="5" borderId="9" xfId="0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>
      <alignment vertical="center"/>
    </xf>
    <xf numFmtId="177" fontId="9" fillId="2" borderId="9" xfId="0" applyNumberFormat="1" applyFont="1" applyFill="1" applyBorder="1">
      <alignment vertical="center"/>
    </xf>
    <xf numFmtId="0" fontId="9" fillId="2" borderId="9" xfId="0" applyFont="1" applyFill="1" applyBorder="1">
      <alignment vertical="center"/>
    </xf>
    <xf numFmtId="3" fontId="9" fillId="0" borderId="9" xfId="0" applyNumberFormat="1" applyFont="1" applyBorder="1">
      <alignment vertical="center"/>
    </xf>
    <xf numFmtId="177" fontId="9" fillId="0" borderId="9" xfId="0" applyNumberFormat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>
      <alignment vertical="center"/>
    </xf>
    <xf numFmtId="0" fontId="19" fillId="0" borderId="0" xfId="0" applyFont="1">
      <alignment vertical="center"/>
    </xf>
    <xf numFmtId="3" fontId="19" fillId="0" borderId="0" xfId="0" applyNumberFormat="1" applyFont="1">
      <alignment vertical="center"/>
    </xf>
    <xf numFmtId="0" fontId="24" fillId="0" borderId="9" xfId="0" applyFont="1" applyBorder="1">
      <alignment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9" xfId="0" applyFont="1" applyFill="1" applyBorder="1">
      <alignment vertical="center"/>
    </xf>
    <xf numFmtId="3" fontId="6" fillId="2" borderId="1" xfId="1" applyNumberFormat="1" applyFont="1" applyFill="1" applyBorder="1" applyAlignment="1"/>
    <xf numFmtId="0" fontId="6" fillId="2" borderId="9" xfId="0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left" vertical="center"/>
    </xf>
    <xf numFmtId="3" fontId="6" fillId="2" borderId="1" xfId="1" applyNumberFormat="1" applyFont="1" applyFill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left" vertical="center"/>
    </xf>
    <xf numFmtId="3" fontId="6" fillId="0" borderId="1" xfId="1" applyNumberFormat="1" applyFont="1" applyFill="1" applyBorder="1" applyAlignment="1">
      <alignment wrapText="1"/>
    </xf>
    <xf numFmtId="176" fontId="6" fillId="0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3" fontId="7" fillId="0" borderId="1" xfId="1" applyNumberFormat="1" applyFont="1" applyFill="1" applyBorder="1" applyAlignment="1">
      <alignment wrapText="1"/>
    </xf>
    <xf numFmtId="3" fontId="7" fillId="0" borderId="1" xfId="1" applyNumberFormat="1" applyFont="1" applyFill="1" applyBorder="1" applyAlignment="1"/>
    <xf numFmtId="176" fontId="6" fillId="0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6" borderId="1" xfId="1" applyNumberFormat="1" applyFont="1" applyFill="1" applyBorder="1" applyAlignment="1">
      <alignment horizontal="center"/>
    </xf>
    <xf numFmtId="3" fontId="7" fillId="6" borderId="1" xfId="1" applyNumberFormat="1" applyFont="1" applyFill="1" applyBorder="1" applyAlignment="1"/>
    <xf numFmtId="3" fontId="6" fillId="6" borderId="1" xfId="1" applyNumberFormat="1" applyFont="1" applyFill="1" applyBorder="1" applyAlignment="1"/>
    <xf numFmtId="3" fontId="6" fillId="6" borderId="1" xfId="1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/>
    </xf>
    <xf numFmtId="0" fontId="26" fillId="0" borderId="0" xfId="0" applyFont="1">
      <alignment vertical="center"/>
    </xf>
    <xf numFmtId="3" fontId="6" fillId="7" borderId="1" xfId="1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16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/>
    </xf>
    <xf numFmtId="0" fontId="8" fillId="0" borderId="7" xfId="1" applyFont="1" applyFill="1" applyBorder="1" applyAlignment="1">
      <alignment horizontal="center"/>
    </xf>
    <xf numFmtId="0" fontId="8" fillId="0" borderId="8" xfId="1" applyFill="1" applyBorder="1" applyAlignment="1">
      <alignment horizontal="center"/>
    </xf>
  </cellXfs>
  <cellStyles count="4">
    <cellStyle name="표준" xfId="0" builtinId="0"/>
    <cellStyle name="표준 2" xfId="1"/>
    <cellStyle name="표준 2 2" xfId="3"/>
    <cellStyle name="표준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2"/>
  <sheetViews>
    <sheetView workbookViewId="0">
      <selection activeCell="F38" sqref="F38"/>
    </sheetView>
  </sheetViews>
  <sheetFormatPr defaultRowHeight="12.75"/>
  <cols>
    <col min="1" max="1" width="2.125" style="28" customWidth="1"/>
    <col min="2" max="2" width="13.875" style="28" customWidth="1"/>
    <col min="3" max="3" width="16.625" style="28" customWidth="1"/>
    <col min="4" max="5" width="15" style="29" customWidth="1"/>
    <col min="6" max="6" width="8.5" style="28" customWidth="1"/>
    <col min="7" max="7" width="21.25" style="28" customWidth="1"/>
    <col min="8" max="16384" width="9" style="28"/>
  </cols>
  <sheetData>
    <row r="1" spans="2:7" ht="9.75" customHeight="1"/>
    <row r="2" spans="2:7" ht="33.75" customHeight="1">
      <c r="B2" s="84" t="s">
        <v>147</v>
      </c>
      <c r="C2" s="84"/>
      <c r="D2" s="84"/>
      <c r="E2" s="84"/>
      <c r="F2" s="84"/>
      <c r="G2" s="84"/>
    </row>
    <row r="3" spans="2:7" ht="8.25" customHeight="1">
      <c r="B3" s="30"/>
      <c r="C3" s="30"/>
      <c r="D3" s="30"/>
      <c r="E3" s="30"/>
      <c r="F3" s="30"/>
      <c r="G3" s="30"/>
    </row>
    <row r="4" spans="2:7" ht="25.5" customHeight="1">
      <c r="B4" s="31" t="s">
        <v>19</v>
      </c>
      <c r="G4" s="32">
        <v>42369</v>
      </c>
    </row>
    <row r="5" spans="2:7" ht="20.100000000000001" customHeight="1">
      <c r="B5" s="39" t="s">
        <v>35</v>
      </c>
      <c r="C5" s="39" t="s">
        <v>36</v>
      </c>
      <c r="D5" s="40" t="s">
        <v>37</v>
      </c>
      <c r="E5" s="40" t="s">
        <v>38</v>
      </c>
      <c r="F5" s="39" t="s">
        <v>39</v>
      </c>
      <c r="G5" s="39" t="s">
        <v>40</v>
      </c>
    </row>
    <row r="6" spans="2:7" ht="20.100000000000001" customHeight="1">
      <c r="B6" s="47" t="s">
        <v>20</v>
      </c>
      <c r="C6" s="47" t="s">
        <v>21</v>
      </c>
      <c r="D6" s="41">
        <v>662307</v>
      </c>
      <c r="E6" s="41">
        <f>현금출납장!F6</f>
        <v>662307</v>
      </c>
      <c r="F6" s="42">
        <f>E6/D6</f>
        <v>1</v>
      </c>
      <c r="G6" s="43"/>
    </row>
    <row r="7" spans="2:7" ht="20.100000000000001" customHeight="1">
      <c r="B7" s="47" t="s">
        <v>22</v>
      </c>
      <c r="C7" s="47" t="s">
        <v>41</v>
      </c>
      <c r="D7" s="41">
        <v>10400000</v>
      </c>
      <c r="E7" s="41">
        <v>10400000</v>
      </c>
      <c r="F7" s="42">
        <f t="shared" ref="F7:F12" si="0">E7/D7</f>
        <v>1</v>
      </c>
      <c r="G7" s="54"/>
    </row>
    <row r="8" spans="2:7" ht="20.100000000000001" customHeight="1">
      <c r="B8" s="47" t="s">
        <v>23</v>
      </c>
      <c r="C8" s="47" t="s">
        <v>24</v>
      </c>
      <c r="D8" s="41">
        <v>2400</v>
      </c>
      <c r="E8" s="41">
        <v>2969</v>
      </c>
      <c r="F8" s="42">
        <f t="shared" si="0"/>
        <v>1.2370833333333333</v>
      </c>
      <c r="G8" s="54"/>
    </row>
    <row r="9" spans="2:7" ht="20.100000000000001" customHeight="1">
      <c r="B9" s="85" t="s">
        <v>25</v>
      </c>
      <c r="C9" s="53" t="s">
        <v>49</v>
      </c>
      <c r="D9" s="41">
        <v>0</v>
      </c>
      <c r="E9" s="41">
        <v>100000</v>
      </c>
      <c r="F9" s="42"/>
      <c r="G9" s="53" t="s">
        <v>48</v>
      </c>
    </row>
    <row r="10" spans="2:7" ht="20.100000000000001" customHeight="1">
      <c r="B10" s="85"/>
      <c r="C10" s="47"/>
      <c r="D10" s="41"/>
      <c r="E10" s="41"/>
      <c r="F10" s="42"/>
      <c r="G10" s="54"/>
    </row>
    <row r="11" spans="2:7" ht="20.100000000000001" customHeight="1">
      <c r="B11" s="85"/>
      <c r="C11" s="47"/>
      <c r="D11" s="41"/>
      <c r="E11" s="41"/>
      <c r="F11" s="42"/>
      <c r="G11" s="43"/>
    </row>
    <row r="12" spans="2:7" ht="20.100000000000001" customHeight="1">
      <c r="B12" s="85" t="s">
        <v>26</v>
      </c>
      <c r="C12" s="85"/>
      <c r="D12" s="41">
        <f>SUM(D6:D10)</f>
        <v>11064707</v>
      </c>
      <c r="E12" s="41">
        <f>SUM(E6:E11)</f>
        <v>11165276</v>
      </c>
      <c r="F12" s="42">
        <f t="shared" si="0"/>
        <v>1.0090891697358095</v>
      </c>
      <c r="G12" s="43"/>
    </row>
    <row r="13" spans="2:7" ht="9" customHeight="1">
      <c r="B13" s="35"/>
      <c r="C13" s="35"/>
      <c r="D13" s="36"/>
      <c r="E13" s="36"/>
      <c r="F13" s="37"/>
      <c r="G13" s="38"/>
    </row>
    <row r="14" spans="2:7" ht="20.100000000000001" customHeight="1">
      <c r="B14" s="33" t="s">
        <v>27</v>
      </c>
      <c r="C14" s="30"/>
      <c r="F14" s="34"/>
    </row>
    <row r="15" spans="2:7" ht="20.100000000000001" customHeight="1">
      <c r="B15" s="39" t="s">
        <v>35</v>
      </c>
      <c r="C15" s="39" t="s">
        <v>36</v>
      </c>
      <c r="D15" s="40" t="s">
        <v>37</v>
      </c>
      <c r="E15" s="40" t="s">
        <v>38</v>
      </c>
      <c r="F15" s="39" t="s">
        <v>39</v>
      </c>
      <c r="G15" s="39" t="s">
        <v>40</v>
      </c>
    </row>
    <row r="16" spans="2:7" ht="20.100000000000001" customHeight="1">
      <c r="B16" s="46" t="s">
        <v>28</v>
      </c>
      <c r="C16" s="46" t="s">
        <v>29</v>
      </c>
      <c r="D16" s="44">
        <v>1600000</v>
      </c>
      <c r="E16" s="44">
        <f>810000*2</f>
        <v>1620000</v>
      </c>
      <c r="F16" s="45">
        <f>E16/D16</f>
        <v>1.0125</v>
      </c>
      <c r="G16" s="49"/>
    </row>
    <row r="17" spans="2:7" ht="20.100000000000001" customHeight="1">
      <c r="B17" s="46" t="s">
        <v>30</v>
      </c>
      <c r="C17" s="46" t="str">
        <f>B17</f>
        <v>심판비</v>
      </c>
      <c r="D17" s="44">
        <v>3360000</v>
      </c>
      <c r="E17" s="44">
        <v>3300000</v>
      </c>
      <c r="F17" s="45">
        <f t="shared" ref="F17:F23" si="1">E17/D17</f>
        <v>0.9821428571428571</v>
      </c>
      <c r="G17" s="49"/>
    </row>
    <row r="18" spans="2:7" ht="20.100000000000001" customHeight="1">
      <c r="B18" s="46" t="s">
        <v>31</v>
      </c>
      <c r="C18" s="71" t="str">
        <f>B18</f>
        <v>야구공구입비</v>
      </c>
      <c r="D18" s="44">
        <f>28*50000</f>
        <v>1400000</v>
      </c>
      <c r="E18" s="44">
        <v>1193000</v>
      </c>
      <c r="F18" s="45">
        <f t="shared" si="1"/>
        <v>0.85214285714285709</v>
      </c>
      <c r="G18" s="49"/>
    </row>
    <row r="19" spans="2:7" ht="20.100000000000001" customHeight="1">
      <c r="B19" s="46" t="s">
        <v>32</v>
      </c>
      <c r="C19" s="46" t="str">
        <f>B19</f>
        <v>기록지원비</v>
      </c>
      <c r="D19" s="44">
        <v>2800000</v>
      </c>
      <c r="E19" s="44">
        <v>2750000</v>
      </c>
      <c r="F19" s="45">
        <f t="shared" si="1"/>
        <v>0.9821428571428571</v>
      </c>
      <c r="G19" s="49"/>
    </row>
    <row r="20" spans="2:7" ht="20.100000000000001" customHeight="1">
      <c r="B20" s="89" t="s">
        <v>33</v>
      </c>
      <c r="C20" s="48" t="s">
        <v>133</v>
      </c>
      <c r="D20" s="44">
        <v>300000</v>
      </c>
      <c r="E20" s="44">
        <f>272400</f>
        <v>272400</v>
      </c>
      <c r="F20" s="45">
        <f t="shared" si="1"/>
        <v>0.90800000000000003</v>
      </c>
      <c r="G20" s="49"/>
    </row>
    <row r="21" spans="2:7" ht="20.100000000000001" customHeight="1">
      <c r="B21" s="90"/>
      <c r="C21" s="48" t="s">
        <v>43</v>
      </c>
      <c r="D21" s="44">
        <v>200000</v>
      </c>
      <c r="E21" s="44">
        <v>200000</v>
      </c>
      <c r="F21" s="45">
        <f t="shared" si="1"/>
        <v>1</v>
      </c>
      <c r="G21" s="49"/>
    </row>
    <row r="22" spans="2:7" ht="20.100000000000001" customHeight="1">
      <c r="B22" s="91"/>
      <c r="C22" s="48" t="s">
        <v>148</v>
      </c>
      <c r="D22" s="44">
        <v>740000</v>
      </c>
      <c r="E22" s="41">
        <f>120000+330000+70000+6000+33000</f>
        <v>559000</v>
      </c>
      <c r="F22" s="45">
        <f t="shared" si="1"/>
        <v>0.75540540540540535</v>
      </c>
      <c r="G22" s="48" t="s">
        <v>169</v>
      </c>
    </row>
    <row r="23" spans="2:7" ht="20.100000000000001" customHeight="1">
      <c r="B23" s="83" t="s">
        <v>26</v>
      </c>
      <c r="C23" s="83"/>
      <c r="D23" s="44">
        <f>SUM(D16:D22)</f>
        <v>10400000</v>
      </c>
      <c r="E23" s="41">
        <f>SUM(E16:E22)</f>
        <v>9894400</v>
      </c>
      <c r="F23" s="45">
        <f t="shared" si="1"/>
        <v>0.95138461538461538</v>
      </c>
      <c r="G23" s="49"/>
    </row>
    <row r="24" spans="2:7" s="50" customFormat="1" ht="20.100000000000001" customHeight="1">
      <c r="D24" s="51"/>
      <c r="E24" s="51"/>
    </row>
    <row r="25" spans="2:7" s="50" customFormat="1" ht="6.75" customHeight="1">
      <c r="D25" s="51"/>
      <c r="E25" s="51"/>
    </row>
    <row r="26" spans="2:7" s="50" customFormat="1" ht="20.100000000000001" customHeight="1">
      <c r="B26" s="33" t="s">
        <v>132</v>
      </c>
      <c r="C26" s="30"/>
      <c r="D26" s="29"/>
      <c r="E26" s="29"/>
      <c r="F26" s="34"/>
      <c r="G26" s="28"/>
    </row>
    <row r="27" spans="2:7" s="50" customFormat="1" ht="20.100000000000001" customHeight="1">
      <c r="B27" s="39" t="s">
        <v>35</v>
      </c>
      <c r="C27" s="39" t="s">
        <v>36</v>
      </c>
      <c r="D27" s="40" t="s">
        <v>37</v>
      </c>
      <c r="E27" s="40" t="s">
        <v>38</v>
      </c>
      <c r="F27" s="39" t="s">
        <v>39</v>
      </c>
      <c r="G27" s="39" t="s">
        <v>40</v>
      </c>
    </row>
    <row r="28" spans="2:7" s="50" customFormat="1" ht="20.100000000000001" customHeight="1">
      <c r="B28" s="58" t="s">
        <v>50</v>
      </c>
      <c r="C28" s="58" t="s">
        <v>51</v>
      </c>
      <c r="D28" s="57">
        <f>D12</f>
        <v>11064707</v>
      </c>
      <c r="E28" s="57">
        <f>E12</f>
        <v>11165276</v>
      </c>
      <c r="F28" s="45">
        <f>E28/D28</f>
        <v>1.0090891697358095</v>
      </c>
      <c r="G28" s="56"/>
    </row>
    <row r="29" spans="2:7" ht="20.100000000000001" customHeight="1">
      <c r="B29" s="86" t="s">
        <v>52</v>
      </c>
      <c r="C29" s="48" t="s">
        <v>53</v>
      </c>
      <c r="D29" s="44">
        <v>1600000</v>
      </c>
      <c r="E29" s="41">
        <f t="shared" ref="E29:E35" si="2">E16</f>
        <v>1620000</v>
      </c>
      <c r="F29" s="45">
        <f>E29/D29</f>
        <v>1.0125</v>
      </c>
      <c r="G29" s="52"/>
    </row>
    <row r="30" spans="2:7" ht="20.100000000000001" customHeight="1">
      <c r="B30" s="87"/>
      <c r="C30" s="48" t="s">
        <v>54</v>
      </c>
      <c r="D30" s="44">
        <v>3360000</v>
      </c>
      <c r="E30" s="41">
        <f t="shared" si="2"/>
        <v>3300000</v>
      </c>
      <c r="F30" s="45">
        <f t="shared" ref="F30:F35" si="3">E30/D30</f>
        <v>0.9821428571428571</v>
      </c>
      <c r="G30" s="52"/>
    </row>
    <row r="31" spans="2:7" ht="20.100000000000001" customHeight="1">
      <c r="B31" s="87"/>
      <c r="C31" s="48" t="s">
        <v>55</v>
      </c>
      <c r="D31" s="44">
        <v>1400000</v>
      </c>
      <c r="E31" s="41">
        <f t="shared" si="2"/>
        <v>1193000</v>
      </c>
      <c r="F31" s="45">
        <f t="shared" si="3"/>
        <v>0.85214285714285709</v>
      </c>
      <c r="G31" s="49"/>
    </row>
    <row r="32" spans="2:7" ht="20.100000000000001" customHeight="1">
      <c r="B32" s="87"/>
      <c r="C32" s="48" t="s">
        <v>56</v>
      </c>
      <c r="D32" s="44">
        <v>2800000</v>
      </c>
      <c r="E32" s="41">
        <f t="shared" si="2"/>
        <v>2750000</v>
      </c>
      <c r="F32" s="45">
        <f t="shared" si="3"/>
        <v>0.9821428571428571</v>
      </c>
      <c r="G32" s="52"/>
    </row>
    <row r="33" spans="2:7" ht="20.100000000000001" customHeight="1">
      <c r="B33" s="87"/>
      <c r="C33" s="48" t="s">
        <v>134</v>
      </c>
      <c r="D33" s="44">
        <v>300000</v>
      </c>
      <c r="E33" s="41">
        <f t="shared" si="2"/>
        <v>272400</v>
      </c>
      <c r="F33" s="45">
        <f t="shared" si="3"/>
        <v>0.90800000000000003</v>
      </c>
      <c r="G33" s="52"/>
    </row>
    <row r="34" spans="2:7" ht="20.100000000000001" customHeight="1">
      <c r="B34" s="87"/>
      <c r="C34" s="48" t="s">
        <v>43</v>
      </c>
      <c r="D34" s="44">
        <v>200000</v>
      </c>
      <c r="E34" s="41">
        <f t="shared" si="2"/>
        <v>200000</v>
      </c>
      <c r="F34" s="45">
        <f t="shared" si="3"/>
        <v>1</v>
      </c>
      <c r="G34" s="52"/>
    </row>
    <row r="35" spans="2:7" ht="20.100000000000001" customHeight="1">
      <c r="B35" s="87"/>
      <c r="C35" s="48" t="s">
        <v>42</v>
      </c>
      <c r="D35" s="44">
        <v>740000</v>
      </c>
      <c r="E35" s="41">
        <f t="shared" si="2"/>
        <v>559000</v>
      </c>
      <c r="F35" s="45">
        <f t="shared" si="3"/>
        <v>0.75540540540540535</v>
      </c>
      <c r="G35" s="52"/>
    </row>
    <row r="36" spans="2:7" ht="20.100000000000001" customHeight="1">
      <c r="B36" s="88"/>
      <c r="C36" s="48" t="s">
        <v>57</v>
      </c>
      <c r="D36" s="44">
        <f>SUM(D29:D35)</f>
        <v>10400000</v>
      </c>
      <c r="E36" s="44">
        <f>SUM(E29:E35)</f>
        <v>9894400</v>
      </c>
      <c r="F36" s="45">
        <f>E36/D36</f>
        <v>0.95138461538461538</v>
      </c>
      <c r="G36" s="52"/>
    </row>
    <row r="37" spans="2:7" ht="20.100000000000001" customHeight="1">
      <c r="B37" s="83" t="s">
        <v>34</v>
      </c>
      <c r="C37" s="83"/>
      <c r="D37" s="44">
        <f>D28-D36</f>
        <v>664707</v>
      </c>
      <c r="E37" s="44">
        <f>E28-E36</f>
        <v>1270876</v>
      </c>
      <c r="F37" s="45">
        <f>E37/D37</f>
        <v>1.9119341303762409</v>
      </c>
      <c r="G37" s="49"/>
    </row>
    <row r="38" spans="2:7" ht="20.100000000000001" customHeight="1"/>
    <row r="39" spans="2:7" ht="20.100000000000001" customHeight="1"/>
    <row r="40" spans="2:7" ht="20.100000000000001" customHeight="1"/>
    <row r="41" spans="2:7" ht="20.100000000000001" customHeight="1"/>
    <row r="42" spans="2:7" ht="20.100000000000001" customHeight="1"/>
  </sheetData>
  <mergeCells count="7">
    <mergeCell ref="B37:C37"/>
    <mergeCell ref="B2:G2"/>
    <mergeCell ref="B9:B11"/>
    <mergeCell ref="B12:C12"/>
    <mergeCell ref="B23:C23"/>
    <mergeCell ref="B29:B36"/>
    <mergeCell ref="B20:B2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1"/>
  <sheetViews>
    <sheetView topLeftCell="A19" workbookViewId="0">
      <selection activeCell="B109" sqref="B109:C109"/>
    </sheetView>
  </sheetViews>
  <sheetFormatPr defaultRowHeight="12.75"/>
  <cols>
    <col min="1" max="1" width="2.125" style="28" customWidth="1"/>
    <col min="2" max="2" width="13.875" style="28" customWidth="1"/>
    <col min="3" max="3" width="16.625" style="28" customWidth="1"/>
    <col min="4" max="5" width="15" style="29" customWidth="1"/>
    <col min="6" max="6" width="8.5" style="28" customWidth="1"/>
    <col min="7" max="7" width="21.25" style="28" customWidth="1"/>
    <col min="8" max="16384" width="9" style="28"/>
  </cols>
  <sheetData>
    <row r="1" spans="2:7" ht="9.75" customHeight="1"/>
    <row r="2" spans="2:7" ht="33.75" customHeight="1">
      <c r="B2" s="84" t="s">
        <v>167</v>
      </c>
      <c r="C2" s="84"/>
      <c r="D2" s="84"/>
      <c r="E2" s="84"/>
      <c r="F2" s="84"/>
      <c r="G2" s="84"/>
    </row>
    <row r="3" spans="2:7" ht="8.25" customHeight="1">
      <c r="B3" s="30"/>
      <c r="C3" s="30"/>
      <c r="D3" s="30"/>
      <c r="E3" s="30"/>
      <c r="F3" s="30"/>
      <c r="G3" s="30"/>
    </row>
    <row r="4" spans="2:7" ht="25.5" customHeight="1">
      <c r="B4" s="31" t="s">
        <v>19</v>
      </c>
      <c r="G4" s="32">
        <v>42369</v>
      </c>
    </row>
    <row r="5" spans="2:7" ht="20.100000000000001" customHeight="1">
      <c r="B5" s="39" t="s">
        <v>35</v>
      </c>
      <c r="C5" s="39" t="s">
        <v>36</v>
      </c>
      <c r="D5" s="40" t="s">
        <v>37</v>
      </c>
      <c r="E5" s="40" t="s">
        <v>38</v>
      </c>
      <c r="F5" s="39" t="s">
        <v>39</v>
      </c>
      <c r="G5" s="39" t="s">
        <v>40</v>
      </c>
    </row>
    <row r="6" spans="2:7" ht="20.100000000000001" customHeight="1">
      <c r="B6" s="79" t="s">
        <v>22</v>
      </c>
      <c r="C6" s="53" t="s">
        <v>162</v>
      </c>
      <c r="D6" s="41">
        <v>1000000</v>
      </c>
      <c r="E6" s="41">
        <v>1000000</v>
      </c>
      <c r="F6" s="42">
        <f t="shared" ref="F6:F11" si="0">E6/D6</f>
        <v>1</v>
      </c>
      <c r="G6" s="54"/>
    </row>
    <row r="7" spans="2:7" ht="20.100000000000001" customHeight="1">
      <c r="B7" s="79" t="s">
        <v>23</v>
      </c>
      <c r="C7" s="79" t="s">
        <v>24</v>
      </c>
      <c r="D7" s="41">
        <v>0</v>
      </c>
      <c r="E7" s="41">
        <v>311</v>
      </c>
      <c r="F7" s="42"/>
      <c r="G7" s="54"/>
    </row>
    <row r="8" spans="2:7" ht="20.100000000000001" customHeight="1">
      <c r="B8" s="85" t="s">
        <v>25</v>
      </c>
      <c r="C8" s="53" t="s">
        <v>49</v>
      </c>
      <c r="D8" s="41">
        <v>0</v>
      </c>
      <c r="E8" s="41">
        <v>0</v>
      </c>
      <c r="F8" s="42"/>
      <c r="G8" s="53"/>
    </row>
    <row r="9" spans="2:7" ht="20.100000000000001" customHeight="1">
      <c r="B9" s="85"/>
      <c r="C9" s="79"/>
      <c r="D9" s="41"/>
      <c r="E9" s="41"/>
      <c r="F9" s="42"/>
      <c r="G9" s="54"/>
    </row>
    <row r="10" spans="2:7" ht="20.100000000000001" customHeight="1">
      <c r="B10" s="85"/>
      <c r="C10" s="79"/>
      <c r="D10" s="41"/>
      <c r="E10" s="41"/>
      <c r="F10" s="42"/>
      <c r="G10" s="43"/>
    </row>
    <row r="11" spans="2:7" ht="20.100000000000001" customHeight="1">
      <c r="B11" s="85" t="s">
        <v>26</v>
      </c>
      <c r="C11" s="85"/>
      <c r="D11" s="41">
        <f>SUM(D6:D9)</f>
        <v>1000000</v>
      </c>
      <c r="E11" s="41">
        <f>SUM(E6:E10)</f>
        <v>1000311</v>
      </c>
      <c r="F11" s="42">
        <f t="shared" si="0"/>
        <v>1.000311</v>
      </c>
      <c r="G11" s="43"/>
    </row>
    <row r="12" spans="2:7" ht="9" customHeight="1">
      <c r="B12" s="35"/>
      <c r="C12" s="35"/>
      <c r="D12" s="36"/>
      <c r="E12" s="36"/>
      <c r="F12" s="37"/>
      <c r="G12" s="38"/>
    </row>
    <row r="13" spans="2:7" ht="20.100000000000001" customHeight="1">
      <c r="B13" s="33" t="s">
        <v>27</v>
      </c>
      <c r="C13" s="30"/>
      <c r="F13" s="34"/>
    </row>
    <row r="14" spans="2:7" ht="20.100000000000001" customHeight="1">
      <c r="B14" s="39" t="s">
        <v>35</v>
      </c>
      <c r="C14" s="39" t="s">
        <v>36</v>
      </c>
      <c r="D14" s="40" t="s">
        <v>37</v>
      </c>
      <c r="E14" s="40" t="s">
        <v>38</v>
      </c>
      <c r="F14" s="39" t="s">
        <v>39</v>
      </c>
      <c r="G14" s="39" t="s">
        <v>40</v>
      </c>
    </row>
    <row r="15" spans="2:7" ht="20.100000000000001" customHeight="1">
      <c r="B15" s="78" t="s">
        <v>30</v>
      </c>
      <c r="C15" s="78" t="s">
        <v>164</v>
      </c>
      <c r="D15" s="44">
        <f>8*60000</f>
        <v>480000</v>
      </c>
      <c r="E15" s="44">
        <v>360000</v>
      </c>
      <c r="F15" s="45">
        <f t="shared" ref="F15:F21" si="1">E15/D15</f>
        <v>0.75</v>
      </c>
      <c r="G15" s="49"/>
    </row>
    <row r="16" spans="2:7" ht="20.100000000000001" customHeight="1">
      <c r="B16" s="78" t="s">
        <v>31</v>
      </c>
      <c r="C16" s="78" t="s">
        <v>166</v>
      </c>
      <c r="D16" s="44">
        <f>2*60000</f>
        <v>120000</v>
      </c>
      <c r="E16" s="44">
        <v>120000</v>
      </c>
      <c r="F16" s="45">
        <f t="shared" si="1"/>
        <v>1</v>
      </c>
      <c r="G16" s="49"/>
    </row>
    <row r="17" spans="2:11" ht="20.100000000000001" customHeight="1">
      <c r="B17" s="78" t="s">
        <v>32</v>
      </c>
      <c r="C17" s="78" t="s">
        <v>165</v>
      </c>
      <c r="D17" s="44">
        <f>8*50000</f>
        <v>400000</v>
      </c>
      <c r="E17" s="44">
        <v>300000</v>
      </c>
      <c r="F17" s="45">
        <f t="shared" si="1"/>
        <v>0.75</v>
      </c>
      <c r="G17" s="49"/>
    </row>
    <row r="18" spans="2:11" ht="20.100000000000001" customHeight="1">
      <c r="B18" s="89" t="s">
        <v>33</v>
      </c>
      <c r="C18" s="48" t="s">
        <v>163</v>
      </c>
      <c r="D18" s="44"/>
      <c r="E18" s="44">
        <v>26850</v>
      </c>
      <c r="F18" s="45"/>
      <c r="G18" s="49"/>
    </row>
    <row r="19" spans="2:11" ht="20.100000000000001" customHeight="1">
      <c r="B19" s="90"/>
      <c r="C19" s="48"/>
      <c r="D19" s="44"/>
      <c r="E19" s="44"/>
      <c r="F19" s="45"/>
      <c r="G19" s="49"/>
    </row>
    <row r="20" spans="2:11" ht="20.100000000000001" customHeight="1">
      <c r="B20" s="91"/>
      <c r="C20" s="48"/>
      <c r="D20" s="44"/>
      <c r="E20" s="41"/>
      <c r="F20" s="45"/>
      <c r="G20" s="48"/>
      <c r="K20" s="81"/>
    </row>
    <row r="21" spans="2:11" ht="20.100000000000001" customHeight="1">
      <c r="B21" s="83" t="s">
        <v>26</v>
      </c>
      <c r="C21" s="83"/>
      <c r="D21" s="44">
        <f>SUM(D15:D20)</f>
        <v>1000000</v>
      </c>
      <c r="E21" s="41">
        <f>SUM(E15:E20)</f>
        <v>806850</v>
      </c>
      <c r="F21" s="45">
        <f t="shared" si="1"/>
        <v>0.80684999999999996</v>
      </c>
      <c r="G21" s="49"/>
    </row>
    <row r="22" spans="2:11" s="50" customFormat="1" ht="20.100000000000001" customHeight="1">
      <c r="D22" s="51"/>
      <c r="E22" s="51"/>
    </row>
    <row r="23" spans="2:11" ht="20.100000000000001" customHeight="1">
      <c r="B23" s="33" t="s">
        <v>168</v>
      </c>
      <c r="C23" s="30"/>
      <c r="F23" s="34"/>
    </row>
    <row r="24" spans="2:11" ht="20.100000000000001" customHeight="1">
      <c r="B24" s="39" t="s">
        <v>35</v>
      </c>
      <c r="C24" s="39" t="s">
        <v>36</v>
      </c>
      <c r="D24" s="40" t="s">
        <v>37</v>
      </c>
      <c r="E24" s="40" t="s">
        <v>38</v>
      </c>
      <c r="F24" s="39" t="s">
        <v>39</v>
      </c>
      <c r="G24" s="39" t="s">
        <v>40</v>
      </c>
    </row>
    <row r="25" spans="2:11" ht="20.100000000000001" customHeight="1">
      <c r="B25" s="58" t="s">
        <v>50</v>
      </c>
      <c r="C25" s="58" t="s">
        <v>51</v>
      </c>
      <c r="D25" s="57">
        <v>1000000</v>
      </c>
      <c r="E25" s="57">
        <f>E11</f>
        <v>1000311</v>
      </c>
      <c r="F25" s="45">
        <f>E25/D25</f>
        <v>1.000311</v>
      </c>
      <c r="G25" s="56"/>
    </row>
    <row r="26" spans="2:11" ht="20.100000000000001" customHeight="1">
      <c r="B26" s="87" t="s">
        <v>52</v>
      </c>
      <c r="C26" s="78" t="s">
        <v>164</v>
      </c>
      <c r="D26" s="44">
        <v>480000</v>
      </c>
      <c r="E26" s="41">
        <f>E15</f>
        <v>360000</v>
      </c>
      <c r="F26" s="45">
        <f t="shared" ref="F26:F28" si="2">E26/D26</f>
        <v>0.75</v>
      </c>
      <c r="G26" s="52"/>
    </row>
    <row r="27" spans="2:11" ht="20.100000000000001" customHeight="1">
      <c r="B27" s="87"/>
      <c r="C27" s="78" t="s">
        <v>166</v>
      </c>
      <c r="D27" s="44">
        <v>120000</v>
      </c>
      <c r="E27" s="41">
        <f>E16</f>
        <v>120000</v>
      </c>
      <c r="F27" s="45">
        <f t="shared" si="2"/>
        <v>1</v>
      </c>
      <c r="G27" s="49"/>
    </row>
    <row r="28" spans="2:11" ht="20.100000000000001" customHeight="1">
      <c r="B28" s="87"/>
      <c r="C28" s="78" t="s">
        <v>165</v>
      </c>
      <c r="D28" s="44">
        <v>400000</v>
      </c>
      <c r="E28" s="41">
        <f>E17</f>
        <v>300000</v>
      </c>
      <c r="F28" s="45">
        <f t="shared" si="2"/>
        <v>0.75</v>
      </c>
      <c r="G28" s="52"/>
    </row>
    <row r="29" spans="2:11" ht="20.100000000000001" customHeight="1">
      <c r="B29" s="87"/>
      <c r="C29" s="48" t="s">
        <v>163</v>
      </c>
      <c r="D29" s="44"/>
      <c r="E29" s="41">
        <f>E18</f>
        <v>26850</v>
      </c>
      <c r="F29" s="45"/>
      <c r="G29" s="52"/>
    </row>
    <row r="30" spans="2:11" ht="20.100000000000001" customHeight="1">
      <c r="B30" s="88"/>
      <c r="C30" s="48" t="s">
        <v>57</v>
      </c>
      <c r="D30" s="44">
        <f>D26+D27+D28</f>
        <v>1000000</v>
      </c>
      <c r="E30" s="44">
        <f>SUM(E26:E29)</f>
        <v>806850</v>
      </c>
      <c r="F30" s="45">
        <f>E30/D30</f>
        <v>0.80684999999999996</v>
      </c>
      <c r="G30" s="52"/>
    </row>
    <row r="31" spans="2:11" ht="20.100000000000001" customHeight="1">
      <c r="B31" s="83" t="s">
        <v>34</v>
      </c>
      <c r="C31" s="83"/>
      <c r="D31" s="44">
        <f>D25-D30</f>
        <v>0</v>
      </c>
      <c r="E31" s="44">
        <f>E25-E30</f>
        <v>193461</v>
      </c>
      <c r="F31" s="45"/>
      <c r="G31" s="49"/>
    </row>
  </sheetData>
  <mergeCells count="7">
    <mergeCell ref="B26:B30"/>
    <mergeCell ref="B31:C31"/>
    <mergeCell ref="B2:G2"/>
    <mergeCell ref="B8:B10"/>
    <mergeCell ref="B11:C11"/>
    <mergeCell ref="B18:B20"/>
    <mergeCell ref="B21:C2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9"/>
  <sheetViews>
    <sheetView tabSelected="1" topLeftCell="A91" workbookViewId="0">
      <selection activeCell="B4" sqref="B4"/>
    </sheetView>
  </sheetViews>
  <sheetFormatPr defaultColWidth="10" defaultRowHeight="12.75"/>
  <cols>
    <col min="1" max="1" width="1.75" style="15" customWidth="1"/>
    <col min="2" max="2" width="8" style="16" customWidth="1"/>
    <col min="3" max="3" width="77.375" style="15" customWidth="1"/>
    <col min="4" max="6" width="13.125" style="15" customWidth="1"/>
    <col min="7" max="7" width="1.75" style="15" customWidth="1"/>
    <col min="8" max="16384" width="10" style="15"/>
  </cols>
  <sheetData>
    <row r="1" spans="2:6" ht="21.95" customHeight="1">
      <c r="B1" s="92" t="s">
        <v>11</v>
      </c>
      <c r="C1" s="92"/>
      <c r="D1" s="92"/>
      <c r="E1" s="92"/>
      <c r="F1" s="92"/>
    </row>
    <row r="2" spans="2:6" ht="9" customHeight="1"/>
    <row r="3" spans="2:6" ht="14.1" customHeight="1">
      <c r="B3" s="93" t="s">
        <v>175</v>
      </c>
      <c r="C3" s="93"/>
      <c r="D3" s="93"/>
      <c r="E3" s="93"/>
      <c r="F3" s="93"/>
    </row>
    <row r="4" spans="2:6" ht="14.1" customHeight="1">
      <c r="B4" s="17" t="s">
        <v>12</v>
      </c>
      <c r="F4" s="18" t="s">
        <v>13</v>
      </c>
    </row>
    <row r="5" spans="2:6" ht="18" customHeight="1">
      <c r="B5" s="19" t="s">
        <v>14</v>
      </c>
      <c r="C5" s="20" t="s">
        <v>15</v>
      </c>
      <c r="D5" s="20" t="s">
        <v>16</v>
      </c>
      <c r="E5" s="20" t="s">
        <v>17</v>
      </c>
      <c r="F5" s="20" t="s">
        <v>18</v>
      </c>
    </row>
    <row r="6" spans="2:6" ht="14.1" customHeight="1">
      <c r="B6" s="21"/>
      <c r="C6" s="61" t="s">
        <v>0</v>
      </c>
      <c r="D6" s="22"/>
      <c r="E6" s="22"/>
      <c r="F6" s="22">
        <v>662307</v>
      </c>
    </row>
    <row r="7" spans="2:6" ht="14.1" customHeight="1">
      <c r="B7" s="59">
        <v>42006</v>
      </c>
      <c r="C7" s="62" t="s">
        <v>59</v>
      </c>
      <c r="D7" s="60">
        <v>300000</v>
      </c>
      <c r="E7" s="60">
        <v>0</v>
      </c>
      <c r="F7" s="60">
        <f>F6+D7-E7</f>
        <v>962307</v>
      </c>
    </row>
    <row r="8" spans="2:6" ht="14.1" customHeight="1">
      <c r="B8" s="23">
        <v>42012</v>
      </c>
      <c r="C8" s="63" t="s">
        <v>60</v>
      </c>
      <c r="D8" s="24">
        <v>900000</v>
      </c>
      <c r="E8" s="24"/>
      <c r="F8" s="24">
        <f t="shared" ref="F8:F61" si="0">F7+D8-E8</f>
        <v>1862307</v>
      </c>
    </row>
    <row r="9" spans="2:6" ht="14.1" customHeight="1">
      <c r="B9" s="25">
        <v>42019</v>
      </c>
      <c r="C9" s="63" t="s">
        <v>61</v>
      </c>
      <c r="D9" s="26">
        <v>600000</v>
      </c>
      <c r="E9" s="26"/>
      <c r="F9" s="24">
        <f t="shared" si="0"/>
        <v>2462307</v>
      </c>
    </row>
    <row r="10" spans="2:6" ht="14.1" customHeight="1">
      <c r="B10" s="25">
        <v>42022</v>
      </c>
      <c r="C10" s="63" t="s">
        <v>62</v>
      </c>
      <c r="D10" s="26"/>
      <c r="E10" s="26">
        <v>810000</v>
      </c>
      <c r="F10" s="24">
        <f t="shared" si="0"/>
        <v>1652307</v>
      </c>
    </row>
    <row r="11" spans="2:6" ht="14.1" customHeight="1">
      <c r="B11" s="25">
        <v>42024</v>
      </c>
      <c r="C11" s="63" t="s">
        <v>63</v>
      </c>
      <c r="D11" s="26">
        <v>300000</v>
      </c>
      <c r="E11" s="26"/>
      <c r="F11" s="24">
        <f t="shared" si="0"/>
        <v>1952307</v>
      </c>
    </row>
    <row r="12" spans="2:6" ht="14.1" customHeight="1">
      <c r="B12" s="25">
        <v>42025</v>
      </c>
      <c r="C12" s="63" t="s">
        <v>64</v>
      </c>
      <c r="D12" s="26">
        <v>300000</v>
      </c>
      <c r="E12" s="26"/>
      <c r="F12" s="24">
        <f t="shared" si="0"/>
        <v>2252307</v>
      </c>
    </row>
    <row r="13" spans="2:6" ht="14.1" customHeight="1">
      <c r="B13" s="25">
        <v>42036</v>
      </c>
      <c r="C13" s="63" t="s">
        <v>65</v>
      </c>
      <c r="D13" s="26">
        <v>1000000</v>
      </c>
      <c r="E13" s="26"/>
      <c r="F13" s="24">
        <f t="shared" si="0"/>
        <v>3252307</v>
      </c>
    </row>
    <row r="14" spans="2:6" ht="14.1" customHeight="1">
      <c r="B14" s="25">
        <v>42039</v>
      </c>
      <c r="C14" s="26" t="s">
        <v>66</v>
      </c>
      <c r="D14" s="26">
        <v>1000000</v>
      </c>
      <c r="E14" s="26"/>
      <c r="F14" s="24">
        <f t="shared" si="0"/>
        <v>4252307</v>
      </c>
    </row>
    <row r="15" spans="2:6" ht="14.1" customHeight="1">
      <c r="B15" s="25">
        <v>42040</v>
      </c>
      <c r="C15" s="63" t="s">
        <v>67</v>
      </c>
      <c r="D15" s="26">
        <v>2000000</v>
      </c>
      <c r="E15" s="26"/>
      <c r="F15" s="24">
        <f t="shared" si="0"/>
        <v>6252307</v>
      </c>
    </row>
    <row r="16" spans="2:6" ht="14.1" customHeight="1">
      <c r="B16" s="25">
        <v>42041</v>
      </c>
      <c r="C16" s="26" t="s">
        <v>68</v>
      </c>
      <c r="D16" s="26"/>
      <c r="E16" s="26">
        <v>200000</v>
      </c>
      <c r="F16" s="24">
        <f t="shared" si="0"/>
        <v>6052307</v>
      </c>
    </row>
    <row r="17" spans="2:6" ht="14.1" customHeight="1">
      <c r="B17" s="25">
        <v>42044</v>
      </c>
      <c r="C17" s="26" t="s">
        <v>69</v>
      </c>
      <c r="D17" s="26">
        <v>2000000</v>
      </c>
      <c r="E17" s="26"/>
      <c r="F17" s="24">
        <f t="shared" si="0"/>
        <v>8052307</v>
      </c>
    </row>
    <row r="18" spans="2:6" ht="14.1" customHeight="1">
      <c r="B18" s="25">
        <v>42046</v>
      </c>
      <c r="C18" s="26" t="s">
        <v>70</v>
      </c>
      <c r="D18" s="26">
        <v>1000000</v>
      </c>
      <c r="E18" s="26"/>
      <c r="F18" s="24">
        <f t="shared" si="0"/>
        <v>9052307</v>
      </c>
    </row>
    <row r="19" spans="2:6" ht="14.1" customHeight="1">
      <c r="B19" s="25">
        <v>42051</v>
      </c>
      <c r="C19" s="26" t="s">
        <v>71</v>
      </c>
      <c r="D19" s="26">
        <v>1000000</v>
      </c>
      <c r="E19" s="55"/>
      <c r="F19" s="24">
        <f t="shared" si="0"/>
        <v>10052307</v>
      </c>
    </row>
    <row r="20" spans="2:6" ht="14.1" customHeight="1">
      <c r="B20" s="25">
        <v>42060</v>
      </c>
      <c r="C20" s="68" t="s">
        <v>130</v>
      </c>
      <c r="D20" s="26"/>
      <c r="E20" s="55">
        <v>35900</v>
      </c>
      <c r="F20" s="24">
        <f t="shared" si="0"/>
        <v>10016407</v>
      </c>
    </row>
    <row r="21" spans="2:6" ht="14.1" customHeight="1">
      <c r="B21" s="25">
        <v>42061</v>
      </c>
      <c r="C21" s="26" t="s">
        <v>72</v>
      </c>
      <c r="D21" s="26"/>
      <c r="E21" s="55">
        <v>540000</v>
      </c>
      <c r="F21" s="24">
        <f t="shared" si="0"/>
        <v>9476407</v>
      </c>
    </row>
    <row r="22" spans="2:6" ht="14.1" customHeight="1">
      <c r="B22" s="25"/>
      <c r="C22" s="26" t="s">
        <v>73</v>
      </c>
      <c r="D22" s="26"/>
      <c r="E22" s="55">
        <v>32000</v>
      </c>
      <c r="F22" s="24">
        <f t="shared" si="0"/>
        <v>9444407</v>
      </c>
    </row>
    <row r="23" spans="2:6" ht="14.1" customHeight="1">
      <c r="B23" s="25">
        <v>42066</v>
      </c>
      <c r="C23" s="26" t="s">
        <v>74</v>
      </c>
      <c r="D23" s="26"/>
      <c r="E23" s="55">
        <v>120000</v>
      </c>
      <c r="F23" s="24">
        <f t="shared" si="0"/>
        <v>9324407</v>
      </c>
    </row>
    <row r="24" spans="2:6" ht="14.1" customHeight="1">
      <c r="B24" s="25"/>
      <c r="C24" s="26" t="s">
        <v>75</v>
      </c>
      <c r="D24" s="26"/>
      <c r="E24" s="55">
        <v>100000</v>
      </c>
      <c r="F24" s="24">
        <f t="shared" si="0"/>
        <v>9224407</v>
      </c>
    </row>
    <row r="25" spans="2:6" ht="14.1" customHeight="1">
      <c r="B25" s="25">
        <v>42073</v>
      </c>
      <c r="C25" s="26" t="s">
        <v>76</v>
      </c>
      <c r="D25" s="26"/>
      <c r="E25" s="55">
        <v>120000</v>
      </c>
      <c r="F25" s="24">
        <f t="shared" si="0"/>
        <v>9104407</v>
      </c>
    </row>
    <row r="26" spans="2:6" ht="14.1" customHeight="1">
      <c r="B26" s="25"/>
      <c r="C26" s="26" t="s">
        <v>77</v>
      </c>
      <c r="D26" s="26"/>
      <c r="E26" s="55">
        <v>100000</v>
      </c>
      <c r="F26" s="24">
        <f t="shared" si="0"/>
        <v>9004407</v>
      </c>
    </row>
    <row r="27" spans="2:6" ht="14.1" customHeight="1">
      <c r="B27" s="25">
        <v>42078</v>
      </c>
      <c r="C27" s="26" t="s">
        <v>78</v>
      </c>
      <c r="D27" s="26"/>
      <c r="E27" s="55">
        <v>100000</v>
      </c>
      <c r="F27" s="24">
        <f t="shared" si="0"/>
        <v>8904407</v>
      </c>
    </row>
    <row r="28" spans="2:6" ht="14.1" customHeight="1">
      <c r="B28" s="25"/>
      <c r="C28" s="26" t="s">
        <v>79</v>
      </c>
      <c r="D28" s="26"/>
      <c r="E28" s="55">
        <v>120000</v>
      </c>
      <c r="F28" s="24">
        <f t="shared" si="0"/>
        <v>8784407</v>
      </c>
    </row>
    <row r="29" spans="2:6" ht="14.1" customHeight="1">
      <c r="B29" s="25">
        <v>42084</v>
      </c>
      <c r="C29" s="26" t="s">
        <v>58</v>
      </c>
      <c r="D29" s="26">
        <v>1036</v>
      </c>
      <c r="E29" s="55"/>
      <c r="F29" s="24">
        <f t="shared" si="0"/>
        <v>8785443</v>
      </c>
    </row>
    <row r="30" spans="2:6" ht="14.1" customHeight="1">
      <c r="B30" s="25">
        <v>42087</v>
      </c>
      <c r="C30" s="64" t="s">
        <v>80</v>
      </c>
      <c r="D30" s="26"/>
      <c r="E30" s="55">
        <v>120000</v>
      </c>
      <c r="F30" s="24">
        <f t="shared" si="0"/>
        <v>8665443</v>
      </c>
    </row>
    <row r="31" spans="2:6" ht="14.1" customHeight="1">
      <c r="B31" s="25"/>
      <c r="C31" s="64" t="s">
        <v>81</v>
      </c>
      <c r="D31" s="26"/>
      <c r="E31" s="55">
        <v>100000</v>
      </c>
      <c r="F31" s="24">
        <f t="shared" si="0"/>
        <v>8565443</v>
      </c>
    </row>
    <row r="32" spans="2:6" ht="14.1" customHeight="1">
      <c r="B32" s="25"/>
      <c r="C32" s="26" t="s">
        <v>82</v>
      </c>
      <c r="D32" s="26"/>
      <c r="E32" s="55">
        <v>120000</v>
      </c>
      <c r="F32" s="24">
        <f t="shared" si="0"/>
        <v>8445443</v>
      </c>
    </row>
    <row r="33" spans="2:6" ht="14.1" customHeight="1">
      <c r="B33" s="25">
        <v>42094</v>
      </c>
      <c r="C33" s="64" t="s">
        <v>83</v>
      </c>
      <c r="D33" s="26"/>
      <c r="E33" s="55">
        <v>120000</v>
      </c>
      <c r="F33" s="24">
        <f t="shared" si="0"/>
        <v>8325443</v>
      </c>
    </row>
    <row r="34" spans="2:6" ht="14.1" customHeight="1">
      <c r="B34" s="25"/>
      <c r="C34" s="64" t="s">
        <v>84</v>
      </c>
      <c r="D34" s="26"/>
      <c r="E34" s="55">
        <v>100000</v>
      </c>
      <c r="F34" s="24">
        <f t="shared" si="0"/>
        <v>8225443</v>
      </c>
    </row>
    <row r="35" spans="2:6" ht="14.1" customHeight="1">
      <c r="B35" s="25">
        <v>42101</v>
      </c>
      <c r="C35" s="26" t="s">
        <v>85</v>
      </c>
      <c r="D35" s="26"/>
      <c r="E35" s="55">
        <v>180000</v>
      </c>
      <c r="F35" s="24">
        <f t="shared" si="0"/>
        <v>8045443</v>
      </c>
    </row>
    <row r="36" spans="2:6" ht="14.1" customHeight="1">
      <c r="B36" s="25"/>
      <c r="C36" s="26" t="s">
        <v>86</v>
      </c>
      <c r="D36" s="26"/>
      <c r="E36" s="55">
        <v>150000</v>
      </c>
      <c r="F36" s="24">
        <f t="shared" si="0"/>
        <v>7895443</v>
      </c>
    </row>
    <row r="37" spans="2:6" ht="14.1" customHeight="1">
      <c r="B37" s="25">
        <v>42104</v>
      </c>
      <c r="C37" s="68" t="s">
        <v>174</v>
      </c>
      <c r="D37" s="26"/>
      <c r="E37" s="55">
        <v>46300</v>
      </c>
      <c r="F37" s="24">
        <f t="shared" si="0"/>
        <v>7849143</v>
      </c>
    </row>
    <row r="38" spans="2:6" ht="14.1" customHeight="1">
      <c r="B38" s="25">
        <v>42108</v>
      </c>
      <c r="C38" s="26" t="s">
        <v>87</v>
      </c>
      <c r="D38" s="26"/>
      <c r="E38" s="55">
        <v>180000</v>
      </c>
      <c r="F38" s="24">
        <f t="shared" si="0"/>
        <v>7669143</v>
      </c>
    </row>
    <row r="39" spans="2:6" ht="14.1" customHeight="1">
      <c r="B39" s="25"/>
      <c r="C39" s="26" t="s">
        <v>88</v>
      </c>
      <c r="D39" s="26"/>
      <c r="E39" s="55">
        <v>150000</v>
      </c>
      <c r="F39" s="24">
        <f t="shared" si="0"/>
        <v>7519143</v>
      </c>
    </row>
    <row r="40" spans="2:6" ht="14.1" customHeight="1">
      <c r="B40" s="25"/>
      <c r="C40" s="26" t="s">
        <v>89</v>
      </c>
      <c r="D40" s="26"/>
      <c r="E40" s="55">
        <v>10600</v>
      </c>
      <c r="F40" s="24">
        <f t="shared" si="0"/>
        <v>7508543</v>
      </c>
    </row>
    <row r="41" spans="2:6" ht="14.1" customHeight="1">
      <c r="B41" s="25">
        <v>42121</v>
      </c>
      <c r="C41" s="26" t="s">
        <v>90</v>
      </c>
      <c r="D41" s="26"/>
      <c r="E41" s="55">
        <v>240000</v>
      </c>
      <c r="F41" s="24">
        <f t="shared" si="0"/>
        <v>7268543</v>
      </c>
    </row>
    <row r="42" spans="2:6" ht="14.1" customHeight="1">
      <c r="B42" s="27"/>
      <c r="C42" s="26" t="s">
        <v>91</v>
      </c>
      <c r="D42" s="26"/>
      <c r="E42" s="55">
        <v>200000</v>
      </c>
      <c r="F42" s="24">
        <f t="shared" si="0"/>
        <v>7068543</v>
      </c>
    </row>
    <row r="43" spans="2:6" ht="14.1" customHeight="1">
      <c r="B43" s="27">
        <v>42129</v>
      </c>
      <c r="C43" s="26" t="s">
        <v>92</v>
      </c>
      <c r="D43" s="26"/>
      <c r="E43" s="55">
        <v>120000</v>
      </c>
      <c r="F43" s="24">
        <f t="shared" si="0"/>
        <v>6948543</v>
      </c>
    </row>
    <row r="44" spans="2:6" ht="14.1" customHeight="1">
      <c r="B44" s="27"/>
      <c r="C44" s="26" t="s">
        <v>93</v>
      </c>
      <c r="D44" s="26"/>
      <c r="E44" s="55">
        <v>100000</v>
      </c>
      <c r="F44" s="24">
        <f t="shared" si="0"/>
        <v>6848543</v>
      </c>
    </row>
    <row r="45" spans="2:6" ht="14.1" customHeight="1">
      <c r="B45" s="27"/>
      <c r="C45" s="26" t="s">
        <v>94</v>
      </c>
      <c r="D45" s="26"/>
      <c r="E45" s="55">
        <v>120000</v>
      </c>
      <c r="F45" s="24">
        <f t="shared" si="0"/>
        <v>6728543</v>
      </c>
    </row>
    <row r="46" spans="2:6" ht="14.1" customHeight="1">
      <c r="B46" s="27"/>
      <c r="C46" s="26" t="s">
        <v>95</v>
      </c>
      <c r="D46" s="26"/>
      <c r="E46" s="55">
        <v>100000</v>
      </c>
      <c r="F46" s="24">
        <f t="shared" si="0"/>
        <v>6628543</v>
      </c>
    </row>
    <row r="47" spans="2:6" ht="14.1" customHeight="1">
      <c r="B47" s="27">
        <v>42153</v>
      </c>
      <c r="C47" s="67" t="s">
        <v>97</v>
      </c>
      <c r="D47" s="26"/>
      <c r="E47" s="55">
        <v>180000</v>
      </c>
      <c r="F47" s="24">
        <f t="shared" si="0"/>
        <v>6448543</v>
      </c>
    </row>
    <row r="48" spans="2:6" ht="14.1" customHeight="1">
      <c r="B48" s="25"/>
      <c r="C48" s="67" t="s">
        <v>98</v>
      </c>
      <c r="D48" s="26"/>
      <c r="E48" s="55">
        <v>150000</v>
      </c>
      <c r="F48" s="24">
        <f t="shared" si="0"/>
        <v>6298543</v>
      </c>
    </row>
    <row r="49" spans="2:6" ht="14.1" customHeight="1">
      <c r="B49" s="65"/>
      <c r="C49" s="67" t="s">
        <v>101</v>
      </c>
      <c r="D49" s="26"/>
      <c r="E49" s="55">
        <v>24100</v>
      </c>
      <c r="F49" s="24">
        <f t="shared" si="0"/>
        <v>6274443</v>
      </c>
    </row>
    <row r="50" spans="2:6" ht="14.1" customHeight="1">
      <c r="B50" s="25">
        <v>42157</v>
      </c>
      <c r="C50" s="68" t="s">
        <v>99</v>
      </c>
      <c r="D50" s="26"/>
      <c r="E50" s="55">
        <v>240000</v>
      </c>
      <c r="F50" s="24">
        <f t="shared" si="0"/>
        <v>6034443</v>
      </c>
    </row>
    <row r="51" spans="2:6" ht="14.1" customHeight="1">
      <c r="B51" s="25"/>
      <c r="C51" s="68" t="s">
        <v>100</v>
      </c>
      <c r="D51" s="26"/>
      <c r="E51" s="26">
        <v>200000</v>
      </c>
      <c r="F51" s="24">
        <f t="shared" si="0"/>
        <v>5834443</v>
      </c>
    </row>
    <row r="52" spans="2:6" ht="14.1" customHeight="1">
      <c r="B52" s="25">
        <v>42163</v>
      </c>
      <c r="C52" s="67" t="s">
        <v>102</v>
      </c>
      <c r="D52" s="26"/>
      <c r="E52" s="26">
        <v>70000</v>
      </c>
      <c r="F52" s="24">
        <f t="shared" si="0"/>
        <v>5764443</v>
      </c>
    </row>
    <row r="53" spans="2:6" ht="14.1" customHeight="1">
      <c r="B53" s="25">
        <v>42164</v>
      </c>
      <c r="C53" s="67" t="s">
        <v>103</v>
      </c>
      <c r="D53" s="26"/>
      <c r="E53" s="26">
        <v>180000</v>
      </c>
      <c r="F53" s="24">
        <f t="shared" si="0"/>
        <v>5584443</v>
      </c>
    </row>
    <row r="54" spans="2:6" ht="14.1" customHeight="1">
      <c r="B54" s="25"/>
      <c r="C54" s="67" t="s">
        <v>104</v>
      </c>
      <c r="D54" s="26"/>
      <c r="E54" s="26">
        <v>150000</v>
      </c>
      <c r="F54" s="24">
        <f t="shared" si="0"/>
        <v>5434443</v>
      </c>
    </row>
    <row r="55" spans="2:6" ht="14.1" customHeight="1">
      <c r="B55" s="69">
        <v>42166</v>
      </c>
      <c r="C55" s="67" t="s">
        <v>146</v>
      </c>
      <c r="D55" s="26"/>
      <c r="E55" s="26">
        <f>60000*4</f>
        <v>240000</v>
      </c>
      <c r="F55" s="24">
        <f t="shared" si="0"/>
        <v>5194443</v>
      </c>
    </row>
    <row r="56" spans="2:6" ht="14.1" customHeight="1">
      <c r="B56" s="25">
        <v>42170</v>
      </c>
      <c r="C56" s="68" t="s">
        <v>105</v>
      </c>
      <c r="D56" s="26"/>
      <c r="E56" s="26">
        <v>120000</v>
      </c>
      <c r="F56" s="24">
        <f t="shared" si="0"/>
        <v>5074443</v>
      </c>
    </row>
    <row r="57" spans="2:6" ht="14.1" customHeight="1">
      <c r="B57" s="25"/>
      <c r="C57" s="68" t="s">
        <v>106</v>
      </c>
      <c r="D57" s="26"/>
      <c r="E57" s="26">
        <v>100000</v>
      </c>
      <c r="F57" s="24">
        <f t="shared" si="0"/>
        <v>4974443</v>
      </c>
    </row>
    <row r="58" spans="2:6" ht="14.1" customHeight="1">
      <c r="B58" s="25">
        <v>42175</v>
      </c>
      <c r="C58" s="68" t="s">
        <v>107</v>
      </c>
      <c r="D58" s="26">
        <v>1381</v>
      </c>
      <c r="E58" s="26"/>
      <c r="F58" s="24">
        <f t="shared" si="0"/>
        <v>4975824</v>
      </c>
    </row>
    <row r="59" spans="2:6" ht="14.1" customHeight="1">
      <c r="B59" s="25">
        <v>42178</v>
      </c>
      <c r="C59" s="68" t="s">
        <v>108</v>
      </c>
      <c r="D59" s="26"/>
      <c r="E59" s="26">
        <v>120000</v>
      </c>
      <c r="F59" s="24">
        <f t="shared" si="0"/>
        <v>4855824</v>
      </c>
    </row>
    <row r="60" spans="2:6" ht="14.1" customHeight="1">
      <c r="B60" s="27"/>
      <c r="C60" s="68" t="s">
        <v>109</v>
      </c>
      <c r="D60" s="26"/>
      <c r="E60" s="26">
        <v>100000</v>
      </c>
      <c r="F60" s="24">
        <f t="shared" si="0"/>
        <v>4755824</v>
      </c>
    </row>
    <row r="61" spans="2:6" ht="14.1" customHeight="1">
      <c r="B61" s="27">
        <v>42184</v>
      </c>
      <c r="C61" s="68" t="s">
        <v>110</v>
      </c>
      <c r="D61" s="26"/>
      <c r="E61" s="26">
        <v>240000</v>
      </c>
      <c r="F61" s="24">
        <f t="shared" si="0"/>
        <v>4515824</v>
      </c>
    </row>
    <row r="62" spans="2:6" ht="14.1" customHeight="1">
      <c r="B62" s="27"/>
      <c r="C62" s="68" t="s">
        <v>112</v>
      </c>
      <c r="D62" s="26"/>
      <c r="E62" s="26">
        <v>200000</v>
      </c>
      <c r="F62" s="24">
        <f>F61+D62-E62</f>
        <v>4315824</v>
      </c>
    </row>
    <row r="63" spans="2:6" ht="14.1" customHeight="1">
      <c r="B63" s="27"/>
      <c r="C63" s="68" t="s">
        <v>111</v>
      </c>
      <c r="D63" s="26"/>
      <c r="E63" s="26">
        <v>21500</v>
      </c>
      <c r="F63" s="24">
        <f t="shared" ref="F63:F91" si="1">F62+D63-E63</f>
        <v>4294324</v>
      </c>
    </row>
    <row r="64" spans="2:6" ht="14.1" customHeight="1">
      <c r="B64" s="66" t="s">
        <v>113</v>
      </c>
      <c r="C64" s="68" t="s">
        <v>114</v>
      </c>
      <c r="D64" s="26"/>
      <c r="E64" s="26">
        <v>810000</v>
      </c>
      <c r="F64" s="24">
        <f t="shared" si="1"/>
        <v>3484324</v>
      </c>
    </row>
    <row r="65" spans="2:6" ht="14.1" customHeight="1">
      <c r="B65" s="25">
        <v>42191</v>
      </c>
      <c r="C65" s="68" t="s">
        <v>115</v>
      </c>
      <c r="D65" s="26"/>
      <c r="E65" s="26">
        <v>120000</v>
      </c>
      <c r="F65" s="24">
        <f t="shared" si="1"/>
        <v>3364324</v>
      </c>
    </row>
    <row r="66" spans="2:6" ht="14.1" customHeight="1">
      <c r="B66" s="25"/>
      <c r="C66" s="68" t="s">
        <v>116</v>
      </c>
      <c r="D66" s="26"/>
      <c r="E66" s="26">
        <v>100000</v>
      </c>
      <c r="F66" s="24">
        <f t="shared" si="1"/>
        <v>3264324</v>
      </c>
    </row>
    <row r="67" spans="2:6" ht="14.1" customHeight="1">
      <c r="B67" s="25">
        <v>42195</v>
      </c>
      <c r="C67" s="68" t="s">
        <v>170</v>
      </c>
      <c r="D67" s="26"/>
      <c r="E67" s="26">
        <v>9000</v>
      </c>
      <c r="F67" s="24">
        <f t="shared" si="1"/>
        <v>3255324</v>
      </c>
    </row>
    <row r="68" spans="2:6" ht="14.1" customHeight="1">
      <c r="B68" s="25">
        <v>42195</v>
      </c>
      <c r="C68" s="68" t="s">
        <v>120</v>
      </c>
      <c r="D68" s="26"/>
      <c r="E68" s="26">
        <f>(6*50000)+3000</f>
        <v>303000</v>
      </c>
      <c r="F68" s="24">
        <f t="shared" si="1"/>
        <v>2952324</v>
      </c>
    </row>
    <row r="69" spans="2:6" ht="14.1" customHeight="1">
      <c r="B69" s="25">
        <v>42209</v>
      </c>
      <c r="C69" s="68" t="s">
        <v>121</v>
      </c>
      <c r="D69" s="26"/>
      <c r="E69" s="26">
        <v>120000</v>
      </c>
      <c r="F69" s="24">
        <f t="shared" si="1"/>
        <v>2832324</v>
      </c>
    </row>
    <row r="70" spans="2:6" ht="14.1" customHeight="1">
      <c r="B70" s="25"/>
      <c r="C70" s="68" t="s">
        <v>122</v>
      </c>
      <c r="D70" s="26"/>
      <c r="E70" s="26">
        <v>100000</v>
      </c>
      <c r="F70" s="24">
        <f t="shared" si="1"/>
        <v>2732324</v>
      </c>
    </row>
    <row r="71" spans="2:6" ht="14.1" customHeight="1">
      <c r="B71" s="25">
        <v>42209</v>
      </c>
      <c r="C71" s="68" t="s">
        <v>123</v>
      </c>
      <c r="D71" s="26"/>
      <c r="E71" s="26">
        <v>-250000</v>
      </c>
      <c r="F71" s="24">
        <f t="shared" si="1"/>
        <v>2982324</v>
      </c>
    </row>
    <row r="72" spans="2:6" ht="14.1" customHeight="1">
      <c r="B72" s="25"/>
      <c r="C72" s="68" t="s">
        <v>117</v>
      </c>
      <c r="D72" s="26"/>
      <c r="E72" s="26">
        <v>3000</v>
      </c>
      <c r="F72" s="24">
        <f t="shared" si="1"/>
        <v>2979324</v>
      </c>
    </row>
    <row r="73" spans="2:6" ht="14.1" customHeight="1">
      <c r="B73" s="69">
        <v>42216</v>
      </c>
      <c r="C73" s="68" t="s">
        <v>171</v>
      </c>
      <c r="D73" s="26"/>
      <c r="E73" s="26">
        <v>20000</v>
      </c>
      <c r="F73" s="24">
        <f t="shared" si="1"/>
        <v>2959324</v>
      </c>
    </row>
    <row r="74" spans="2:6" ht="14.1" customHeight="1">
      <c r="B74" s="69">
        <v>42220</v>
      </c>
      <c r="C74" s="68" t="s">
        <v>124</v>
      </c>
      <c r="D74" s="26"/>
      <c r="E74" s="26">
        <v>120000</v>
      </c>
      <c r="F74" s="24">
        <f t="shared" si="1"/>
        <v>2839324</v>
      </c>
    </row>
    <row r="75" spans="2:6" ht="14.1" customHeight="1">
      <c r="B75" s="69"/>
      <c r="C75" s="68" t="s">
        <v>125</v>
      </c>
      <c r="D75" s="26"/>
      <c r="E75" s="26">
        <v>100000</v>
      </c>
      <c r="F75" s="24">
        <f t="shared" si="1"/>
        <v>2739324</v>
      </c>
    </row>
    <row r="76" spans="2:6" ht="14.1" customHeight="1">
      <c r="B76" s="69">
        <v>42226</v>
      </c>
      <c r="C76" s="68" t="s">
        <v>118</v>
      </c>
      <c r="D76" s="26"/>
      <c r="E76" s="26">
        <v>120000</v>
      </c>
      <c r="F76" s="24">
        <f t="shared" si="1"/>
        <v>2619324</v>
      </c>
    </row>
    <row r="77" spans="2:6" ht="14.1" customHeight="1">
      <c r="B77" s="69"/>
      <c r="C77" s="68" t="s">
        <v>119</v>
      </c>
      <c r="D77" s="26"/>
      <c r="E77" s="26">
        <v>100000</v>
      </c>
      <c r="F77" s="24">
        <f t="shared" si="1"/>
        <v>2519324</v>
      </c>
    </row>
    <row r="78" spans="2:6" ht="14.1" customHeight="1">
      <c r="B78" s="69">
        <v>42232</v>
      </c>
      <c r="C78" s="68" t="s">
        <v>131</v>
      </c>
      <c r="D78" s="26"/>
      <c r="E78" s="26">
        <f>(6*60000)</f>
        <v>360000</v>
      </c>
      <c r="F78" s="24">
        <f t="shared" si="1"/>
        <v>2159324</v>
      </c>
    </row>
    <row r="79" spans="2:6" ht="14.1" customHeight="1">
      <c r="B79" s="25">
        <v>42233</v>
      </c>
      <c r="C79" s="68" t="s">
        <v>126</v>
      </c>
      <c r="D79" s="26"/>
      <c r="E79" s="26">
        <v>60000</v>
      </c>
      <c r="F79" s="24">
        <f t="shared" si="1"/>
        <v>2099324</v>
      </c>
    </row>
    <row r="80" spans="2:6" ht="14.1" customHeight="1">
      <c r="B80" s="25"/>
      <c r="C80" s="68" t="s">
        <v>127</v>
      </c>
      <c r="D80" s="26"/>
      <c r="E80" s="26">
        <v>50000</v>
      </c>
      <c r="F80" s="24">
        <f t="shared" si="1"/>
        <v>2049324</v>
      </c>
    </row>
    <row r="81" spans="2:6" ht="14.1" customHeight="1">
      <c r="B81" s="69">
        <v>42240</v>
      </c>
      <c r="C81" s="68" t="s">
        <v>128</v>
      </c>
      <c r="D81" s="26"/>
      <c r="E81" s="26">
        <v>120000</v>
      </c>
      <c r="F81" s="24">
        <f t="shared" si="1"/>
        <v>1929324</v>
      </c>
    </row>
    <row r="82" spans="2:6" ht="14.1" customHeight="1">
      <c r="B82" s="69"/>
      <c r="C82" s="68" t="s">
        <v>129</v>
      </c>
      <c r="D82" s="26"/>
      <c r="E82" s="26">
        <v>100000</v>
      </c>
      <c r="F82" s="24">
        <f t="shared" si="1"/>
        <v>1829324</v>
      </c>
    </row>
    <row r="83" spans="2:6" ht="14.1" customHeight="1">
      <c r="B83" s="69">
        <v>42247</v>
      </c>
      <c r="C83" s="68" t="s">
        <v>136</v>
      </c>
      <c r="D83" s="26"/>
      <c r="E83" s="26">
        <v>120000</v>
      </c>
      <c r="F83" s="24">
        <f t="shared" si="1"/>
        <v>1709324</v>
      </c>
    </row>
    <row r="84" spans="2:6" ht="14.1" customHeight="1">
      <c r="B84" s="69"/>
      <c r="C84" s="68" t="s">
        <v>137</v>
      </c>
      <c r="D84" s="26"/>
      <c r="E84" s="26">
        <v>100000</v>
      </c>
      <c r="F84" s="24">
        <f t="shared" si="1"/>
        <v>1609324</v>
      </c>
    </row>
    <row r="85" spans="2:6" ht="14.1" customHeight="1">
      <c r="B85" s="25"/>
      <c r="C85" s="68" t="s">
        <v>138</v>
      </c>
      <c r="D85" s="26"/>
      <c r="E85" s="26">
        <v>6000</v>
      </c>
      <c r="F85" s="24">
        <f t="shared" si="1"/>
        <v>1603324</v>
      </c>
    </row>
    <row r="86" spans="2:6" ht="14.1" customHeight="1">
      <c r="B86" s="70">
        <v>42251</v>
      </c>
      <c r="C86" s="68" t="s">
        <v>139</v>
      </c>
      <c r="D86" s="26"/>
      <c r="E86" s="26">
        <v>70000</v>
      </c>
      <c r="F86" s="24">
        <f t="shared" si="1"/>
        <v>1533324</v>
      </c>
    </row>
    <row r="87" spans="2:6" ht="14.1" customHeight="1">
      <c r="B87" s="70">
        <v>42255</v>
      </c>
      <c r="C87" s="68" t="s">
        <v>140</v>
      </c>
      <c r="D87" s="26"/>
      <c r="E87" s="26">
        <v>120000</v>
      </c>
      <c r="F87" s="24">
        <f t="shared" si="1"/>
        <v>1413324</v>
      </c>
    </row>
    <row r="88" spans="2:6" ht="14.1" customHeight="1">
      <c r="B88" s="70"/>
      <c r="C88" s="68" t="s">
        <v>141</v>
      </c>
      <c r="D88" s="26"/>
      <c r="E88" s="26">
        <v>100000</v>
      </c>
      <c r="F88" s="24">
        <f t="shared" si="1"/>
        <v>1313324</v>
      </c>
    </row>
    <row r="89" spans="2:6" ht="14.1" customHeight="1">
      <c r="B89" s="70">
        <v>42256</v>
      </c>
      <c r="C89" s="68" t="s">
        <v>142</v>
      </c>
      <c r="D89" s="26">
        <v>100000</v>
      </c>
      <c r="E89" s="26"/>
      <c r="F89" s="24">
        <f t="shared" si="1"/>
        <v>1413324</v>
      </c>
    </row>
    <row r="90" spans="2:6" ht="14.1" customHeight="1">
      <c r="B90" s="70">
        <v>42262</v>
      </c>
      <c r="C90" s="68" t="s">
        <v>143</v>
      </c>
      <c r="D90" s="26"/>
      <c r="E90" s="26">
        <v>60000</v>
      </c>
      <c r="F90" s="24">
        <f t="shared" si="1"/>
        <v>1353324</v>
      </c>
    </row>
    <row r="91" spans="2:6" ht="14.1" customHeight="1">
      <c r="B91" s="70"/>
      <c r="C91" s="68" t="s">
        <v>144</v>
      </c>
      <c r="D91" s="26"/>
      <c r="E91" s="26">
        <v>50000</v>
      </c>
      <c r="F91" s="24">
        <f t="shared" si="1"/>
        <v>1303324</v>
      </c>
    </row>
    <row r="92" spans="2:6" ht="14.1" customHeight="1">
      <c r="B92" s="70">
        <v>42266</v>
      </c>
      <c r="C92" s="68" t="s">
        <v>145</v>
      </c>
      <c r="D92" s="26">
        <v>552</v>
      </c>
      <c r="E92" s="26"/>
      <c r="F92" s="24">
        <f>F91+D92-E92</f>
        <v>1303876</v>
      </c>
    </row>
    <row r="93" spans="2:6" ht="14.1" customHeight="1">
      <c r="B93" s="72">
        <v>42305</v>
      </c>
      <c r="C93" s="68" t="s">
        <v>172</v>
      </c>
      <c r="D93" s="26"/>
      <c r="E93" s="26">
        <v>33000</v>
      </c>
      <c r="F93" s="24">
        <f>F92+D93-E93</f>
        <v>1270876</v>
      </c>
    </row>
    <row r="94" spans="2:6" ht="14.1" customHeight="1">
      <c r="B94" s="74"/>
      <c r="C94" s="75"/>
      <c r="D94" s="76"/>
      <c r="E94" s="76"/>
      <c r="F94" s="77">
        <f t="shared" ref="F94:F108" si="2">F93+D94-E94</f>
        <v>1270876</v>
      </c>
    </row>
    <row r="95" spans="2:6" ht="14.1" customHeight="1">
      <c r="B95" s="73">
        <v>42310</v>
      </c>
      <c r="C95" s="68" t="s">
        <v>149</v>
      </c>
      <c r="D95" s="26">
        <v>1000000</v>
      </c>
      <c r="E95" s="26"/>
      <c r="F95" s="24">
        <f t="shared" si="2"/>
        <v>2270876</v>
      </c>
    </row>
    <row r="96" spans="2:6" ht="14.1" customHeight="1">
      <c r="B96" s="73"/>
      <c r="C96" s="68" t="s">
        <v>150</v>
      </c>
      <c r="D96" s="26"/>
      <c r="E96" s="26">
        <v>120000</v>
      </c>
      <c r="F96" s="24">
        <f t="shared" si="2"/>
        <v>2150876</v>
      </c>
    </row>
    <row r="97" spans="2:6" ht="14.1" customHeight="1">
      <c r="B97" s="73"/>
      <c r="C97" s="68" t="s">
        <v>154</v>
      </c>
      <c r="D97" s="26"/>
      <c r="E97" s="26">
        <v>5100</v>
      </c>
      <c r="F97" s="24">
        <f t="shared" si="2"/>
        <v>2145776</v>
      </c>
    </row>
    <row r="98" spans="2:6" ht="14.1" customHeight="1">
      <c r="B98" s="73"/>
      <c r="C98" s="68" t="s">
        <v>151</v>
      </c>
      <c r="D98" s="26"/>
      <c r="E98" s="26">
        <v>120000</v>
      </c>
      <c r="F98" s="24">
        <f t="shared" si="2"/>
        <v>2025776</v>
      </c>
    </row>
    <row r="99" spans="2:6" ht="14.1" customHeight="1">
      <c r="B99" s="73"/>
      <c r="C99" s="68" t="s">
        <v>152</v>
      </c>
      <c r="D99" s="26"/>
      <c r="E99" s="26">
        <v>100000</v>
      </c>
      <c r="F99" s="24">
        <f t="shared" si="2"/>
        <v>1925776</v>
      </c>
    </row>
    <row r="100" spans="2:6" ht="14.1" customHeight="1">
      <c r="B100" s="73"/>
      <c r="C100" s="68" t="s">
        <v>153</v>
      </c>
      <c r="D100" s="26"/>
      <c r="E100" s="26">
        <v>13750</v>
      </c>
      <c r="F100" s="24">
        <f t="shared" si="2"/>
        <v>1912026</v>
      </c>
    </row>
    <row r="101" spans="2:6" ht="14.1" customHeight="1">
      <c r="B101" s="73">
        <v>42321</v>
      </c>
      <c r="C101" s="68" t="s">
        <v>173</v>
      </c>
      <c r="D101" s="26"/>
      <c r="E101" s="26">
        <v>8000</v>
      </c>
      <c r="F101" s="24">
        <f t="shared" si="2"/>
        <v>1904026</v>
      </c>
    </row>
    <row r="102" spans="2:6" ht="14.1" customHeight="1">
      <c r="B102" s="73"/>
      <c r="C102" s="68" t="s">
        <v>155</v>
      </c>
      <c r="D102" s="26"/>
      <c r="E102" s="26">
        <v>60000</v>
      </c>
      <c r="F102" s="24">
        <f t="shared" si="2"/>
        <v>1844026</v>
      </c>
    </row>
    <row r="103" spans="2:6" ht="14.1" customHeight="1">
      <c r="B103" s="73"/>
      <c r="C103" s="68" t="s">
        <v>156</v>
      </c>
      <c r="D103" s="26"/>
      <c r="E103" s="26">
        <v>50000</v>
      </c>
      <c r="F103" s="24">
        <f t="shared" si="2"/>
        <v>1794026</v>
      </c>
    </row>
    <row r="104" spans="2:6" ht="14.1" customHeight="1">
      <c r="B104" s="73">
        <v>42335</v>
      </c>
      <c r="C104" s="68" t="s">
        <v>157</v>
      </c>
      <c r="D104" s="26"/>
      <c r="E104" s="26">
        <v>120000</v>
      </c>
      <c r="F104" s="24">
        <f t="shared" si="2"/>
        <v>1674026</v>
      </c>
    </row>
    <row r="105" spans="2:6" ht="14.1" customHeight="1">
      <c r="B105" s="73"/>
      <c r="C105" s="68" t="s">
        <v>158</v>
      </c>
      <c r="D105" s="26"/>
      <c r="E105" s="26">
        <v>100000</v>
      </c>
      <c r="F105" s="24">
        <f t="shared" si="2"/>
        <v>1574026</v>
      </c>
    </row>
    <row r="106" spans="2:6" ht="14.1" customHeight="1">
      <c r="B106" s="73">
        <v>42346</v>
      </c>
      <c r="C106" s="68" t="s">
        <v>159</v>
      </c>
      <c r="D106" s="26"/>
      <c r="E106" s="26">
        <v>60000</v>
      </c>
      <c r="F106" s="24">
        <f t="shared" si="2"/>
        <v>1514026</v>
      </c>
    </row>
    <row r="107" spans="2:6" ht="14.1" customHeight="1">
      <c r="B107" s="73"/>
      <c r="C107" s="68" t="s">
        <v>160</v>
      </c>
      <c r="D107" s="26"/>
      <c r="E107" s="26">
        <v>50000</v>
      </c>
      <c r="F107" s="24">
        <f t="shared" si="2"/>
        <v>1464026</v>
      </c>
    </row>
    <row r="108" spans="2:6" ht="14.1" customHeight="1">
      <c r="B108" s="80">
        <v>42723</v>
      </c>
      <c r="C108" s="68" t="s">
        <v>161</v>
      </c>
      <c r="D108" s="26">
        <v>311</v>
      </c>
      <c r="E108" s="26"/>
      <c r="F108" s="24">
        <f t="shared" si="2"/>
        <v>1464337</v>
      </c>
    </row>
    <row r="109" spans="2:6" ht="27.75" customHeight="1">
      <c r="B109" s="94" t="s">
        <v>96</v>
      </c>
      <c r="C109" s="94"/>
      <c r="D109" s="26">
        <f>SUM(D7:D108)</f>
        <v>11503280</v>
      </c>
      <c r="E109" s="26">
        <f>SUM(E7:E108)</f>
        <v>10701250</v>
      </c>
      <c r="F109" s="82">
        <f>F6+D109-E109</f>
        <v>1464337</v>
      </c>
    </row>
  </sheetData>
  <mergeCells count="3">
    <mergeCell ref="B1:F1"/>
    <mergeCell ref="B3:F3"/>
    <mergeCell ref="B109:C10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75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3"/>
  <sheetViews>
    <sheetView workbookViewId="0">
      <selection activeCell="I20" sqref="I20"/>
    </sheetView>
  </sheetViews>
  <sheetFormatPr defaultRowHeight="12.75"/>
  <cols>
    <col min="1" max="1" width="1.375" style="2" customWidth="1"/>
    <col min="2" max="2" width="5.875" style="2" customWidth="1"/>
    <col min="3" max="3" width="15.75" style="2" customWidth="1"/>
    <col min="4" max="4" width="13.625" style="2" customWidth="1"/>
    <col min="5" max="10" width="9.25" style="2" customWidth="1"/>
    <col min="11" max="11" width="15" style="2" customWidth="1"/>
    <col min="12" max="12" width="19" style="2" customWidth="1"/>
    <col min="13" max="16384" width="9" style="2"/>
  </cols>
  <sheetData>
    <row r="1" spans="2:1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8.75">
      <c r="B2" s="95" t="s">
        <v>1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5.2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3"/>
    </row>
    <row r="4" spans="2:12" ht="33" customHeight="1" thickTop="1" thickBot="1">
      <c r="B4" s="4" t="s">
        <v>2</v>
      </c>
      <c r="C4" s="4" t="s">
        <v>3</v>
      </c>
      <c r="D4" s="4" t="s">
        <v>4</v>
      </c>
      <c r="E4" s="5">
        <v>42036</v>
      </c>
      <c r="F4" s="5">
        <v>42039</v>
      </c>
      <c r="G4" s="5">
        <v>42040</v>
      </c>
      <c r="H4" s="5">
        <v>42044</v>
      </c>
      <c r="I4" s="5">
        <v>42046</v>
      </c>
      <c r="J4" s="5">
        <v>42051</v>
      </c>
      <c r="K4" s="4" t="s">
        <v>5</v>
      </c>
      <c r="L4" s="4" t="s">
        <v>6</v>
      </c>
    </row>
    <row r="5" spans="2:12" ht="18" customHeight="1" thickTop="1">
      <c r="B5" s="6">
        <v>1</v>
      </c>
      <c r="C5" s="7" t="s">
        <v>7</v>
      </c>
      <c r="D5" s="8">
        <v>1300000</v>
      </c>
      <c r="E5" s="8"/>
      <c r="F5" s="8"/>
      <c r="G5" s="8"/>
      <c r="H5" s="8"/>
      <c r="I5" s="8"/>
      <c r="J5" s="8">
        <v>1300000</v>
      </c>
      <c r="K5" s="8">
        <f>D5-(E5+F5+G5+H5+I5+J5)</f>
        <v>0</v>
      </c>
      <c r="L5" s="6"/>
    </row>
    <row r="6" spans="2:12" ht="18" customHeight="1">
      <c r="B6" s="6">
        <f>B5+1</f>
        <v>2</v>
      </c>
      <c r="C6" s="9" t="s">
        <v>8</v>
      </c>
      <c r="D6" s="10">
        <v>1300000</v>
      </c>
      <c r="E6" s="10"/>
      <c r="F6" s="10"/>
      <c r="G6" s="10"/>
      <c r="H6" s="10">
        <v>1300000</v>
      </c>
      <c r="I6" s="10"/>
      <c r="J6" s="8"/>
      <c r="K6" s="8">
        <f t="shared" ref="K6:K12" si="0">D6-(E6+F6+G6+H6+I6+J6)</f>
        <v>0</v>
      </c>
      <c r="L6" s="11"/>
    </row>
    <row r="7" spans="2:12" ht="18" customHeight="1">
      <c r="B7" s="6">
        <f t="shared" ref="B7:B12" si="1">B6+1</f>
        <v>3</v>
      </c>
      <c r="C7" s="9" t="s">
        <v>44</v>
      </c>
      <c r="D7" s="10">
        <v>1300000</v>
      </c>
      <c r="E7" s="10"/>
      <c r="F7" s="10">
        <v>1300000</v>
      </c>
      <c r="G7" s="10"/>
      <c r="H7" s="10"/>
      <c r="I7" s="10"/>
      <c r="J7" s="8"/>
      <c r="K7" s="8">
        <f t="shared" si="0"/>
        <v>0</v>
      </c>
      <c r="L7" s="12"/>
    </row>
    <row r="8" spans="2:12" ht="18" customHeight="1">
      <c r="B8" s="6">
        <f t="shared" si="1"/>
        <v>4</v>
      </c>
      <c r="C8" s="9" t="s">
        <v>9</v>
      </c>
      <c r="D8" s="10">
        <v>1300000</v>
      </c>
      <c r="E8" s="10">
        <v>1300000</v>
      </c>
      <c r="F8" s="10"/>
      <c r="G8" s="10"/>
      <c r="H8" s="10"/>
      <c r="I8" s="10"/>
      <c r="J8" s="8"/>
      <c r="K8" s="8">
        <f t="shared" si="0"/>
        <v>0</v>
      </c>
      <c r="L8" s="12"/>
    </row>
    <row r="9" spans="2:12" ht="18" customHeight="1">
      <c r="B9" s="6">
        <f t="shared" si="1"/>
        <v>5</v>
      </c>
      <c r="C9" s="9" t="s">
        <v>47</v>
      </c>
      <c r="D9" s="10">
        <v>1300000</v>
      </c>
      <c r="E9" s="10"/>
      <c r="F9" s="10"/>
      <c r="G9" s="10"/>
      <c r="H9" s="10"/>
      <c r="I9" s="10">
        <v>1300000</v>
      </c>
      <c r="J9" s="8"/>
      <c r="K9" s="8">
        <f t="shared" si="0"/>
        <v>0</v>
      </c>
      <c r="L9" s="12"/>
    </row>
    <row r="10" spans="2:12" ht="18" customHeight="1">
      <c r="B10" s="6">
        <f t="shared" si="1"/>
        <v>6</v>
      </c>
      <c r="C10" s="9" t="s">
        <v>135</v>
      </c>
      <c r="D10" s="10">
        <v>1300000</v>
      </c>
      <c r="E10" s="10"/>
      <c r="F10" s="10"/>
      <c r="G10" s="10">
        <v>1300000</v>
      </c>
      <c r="H10" s="10"/>
      <c r="I10" s="10"/>
      <c r="J10" s="8"/>
      <c r="K10" s="8">
        <f t="shared" si="0"/>
        <v>0</v>
      </c>
      <c r="L10" s="12"/>
    </row>
    <row r="11" spans="2:12" ht="18" customHeight="1">
      <c r="B11" s="6">
        <f t="shared" si="1"/>
        <v>7</v>
      </c>
      <c r="C11" s="9" t="s">
        <v>45</v>
      </c>
      <c r="D11" s="10">
        <v>1300000</v>
      </c>
      <c r="E11" s="10"/>
      <c r="F11" s="10"/>
      <c r="G11" s="10">
        <v>1300000</v>
      </c>
      <c r="H11" s="10"/>
      <c r="I11" s="10"/>
      <c r="J11" s="8"/>
      <c r="K11" s="8">
        <f t="shared" si="0"/>
        <v>0</v>
      </c>
      <c r="L11" s="12"/>
    </row>
    <row r="12" spans="2:12" ht="18" customHeight="1">
      <c r="B12" s="6">
        <f t="shared" si="1"/>
        <v>8</v>
      </c>
      <c r="C12" s="9" t="s">
        <v>46</v>
      </c>
      <c r="D12" s="10">
        <v>1300000</v>
      </c>
      <c r="E12" s="10"/>
      <c r="F12" s="10"/>
      <c r="G12" s="10"/>
      <c r="H12" s="10">
        <v>1300000</v>
      </c>
      <c r="I12" s="10"/>
      <c r="J12" s="8"/>
      <c r="K12" s="8">
        <f t="shared" si="0"/>
        <v>0</v>
      </c>
      <c r="L12" s="12"/>
    </row>
    <row r="13" spans="2:12" ht="27.75" customHeight="1">
      <c r="B13" s="96" t="s">
        <v>10</v>
      </c>
      <c r="C13" s="97"/>
      <c r="D13" s="13">
        <f>SUM(D5:D12)</f>
        <v>10400000</v>
      </c>
      <c r="E13" s="13">
        <f t="shared" ref="E13:K13" si="2">SUM(E5:E12)</f>
        <v>1300000</v>
      </c>
      <c r="F13" s="13">
        <f t="shared" si="2"/>
        <v>1300000</v>
      </c>
      <c r="G13" s="13">
        <f t="shared" si="2"/>
        <v>2600000</v>
      </c>
      <c r="H13" s="13">
        <f t="shared" si="2"/>
        <v>2600000</v>
      </c>
      <c r="I13" s="13">
        <f t="shared" si="2"/>
        <v>1300000</v>
      </c>
      <c r="J13" s="13"/>
      <c r="K13" s="13">
        <f t="shared" si="2"/>
        <v>0</v>
      </c>
      <c r="L13" s="14"/>
    </row>
  </sheetData>
  <mergeCells count="2">
    <mergeCell ref="B2:L2"/>
    <mergeCell ref="B13:C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예산대비실적 현황(2015년)</vt:lpstr>
      <vt:lpstr>프리미어4 실적현황</vt:lpstr>
      <vt:lpstr>현금출납장</vt:lpstr>
      <vt:lpstr>회비입금현황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</dc:creator>
  <cp:lastModifiedBy>이남규</cp:lastModifiedBy>
  <cp:lastPrinted>2015-05-20T04:38:21Z</cp:lastPrinted>
  <dcterms:created xsi:type="dcterms:W3CDTF">2012-01-14T05:41:27Z</dcterms:created>
  <dcterms:modified xsi:type="dcterms:W3CDTF">2016-02-17T05:24:09Z</dcterms:modified>
</cp:coreProperties>
</file>